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21720" windowHeight="9030" tabRatio="883" activeTab="12"/>
  </bookViews>
  <sheets>
    <sheet name="50 03  Serv gen 130 221 296" sheetId="3" r:id="rId1"/>
    <sheet name="50 03  Serv gen  TI 130" sheetId="4" r:id="rId2"/>
    <sheet name="50 03  Serv gen Fort ANOFM AOFM" sheetId="42" r:id="rId3"/>
    <sheet name="90 01 AC MMPSF" sheetId="2" r:id="rId4"/>
    <sheet name="90 04   00299 ANAS 00302" sheetId="6" r:id="rId5"/>
    <sheet name="90 06 ANAS 00348 00275 " sheetId="8" r:id="rId6"/>
    <sheet name="90 08 Prot somer " sheetId="9" r:id="rId7"/>
    <sheet name="90 09  Asig locuin" sheetId="19" r:id="rId8"/>
    <sheet name="90 10 Protec in caz incap " sheetId="20" r:id="rId9"/>
    <sheet name="90 12  FSP  Ti 453 462" sheetId="23" r:id="rId10"/>
    <sheet name="90 17  Ins Soc CNAPS" sheetId="24" r:id="rId11"/>
    <sheet name="90 19  Soc  dif de tarif Ac noi" sheetId="25" r:id="rId12"/>
    <sheet name="90  20  TI  215 220 761 " sheetId="26" r:id="rId13"/>
  </sheets>
  <externalReferences>
    <externalReference r:id="rId14"/>
  </externalReferences>
  <definedNames>
    <definedName name="_xlnm.Print_Area" localSheetId="1">'50 03  Serv gen  TI 130'!$A$1:$P$149</definedName>
    <definedName name="_xlnm.Print_Area" localSheetId="0">'50 03  Serv gen 130 221 296'!$A$2:$P$213</definedName>
    <definedName name="_xlnm.Print_Area" localSheetId="2">'50 03  Serv gen Fort ANOFM AOFM'!$A$1:$P$152</definedName>
    <definedName name="_xlnm.Print_Area" localSheetId="12">'90  20  TI  215 220 761 '!$A$1:$P$248</definedName>
    <definedName name="_xlnm.Print_Area" localSheetId="3">'90 01 AC MMPSF'!$A$1:$P$150</definedName>
    <definedName name="_xlnm.Print_Area" localSheetId="4">'90 04   00299 ANAS 00302'!$A$1:$P$173</definedName>
    <definedName name="_xlnm.Print_Area" localSheetId="5">'90 06 ANAS 00348 00275 '!$A$1:$P$334</definedName>
    <definedName name="_xlnm.Print_Area" localSheetId="6">'90 08 Prot somer '!$A$1:$P$119</definedName>
    <definedName name="_xlnm.Print_Area" localSheetId="7">'90 09  Asig locuin'!$A$1:$P$103</definedName>
    <definedName name="_xlnm.Print_Area" localSheetId="8">'90 10 Protec in caz incap '!$A$1:$P$226</definedName>
    <definedName name="_xlnm.Print_Area" localSheetId="9">'90 12  FSP  Ti 453 462'!$A$1:$P$219</definedName>
    <definedName name="_xlnm.Print_Area" localSheetId="10">'90 17  Ins Soc CNAPS'!$A$1:$P$264</definedName>
    <definedName name="_xlnm.Print_Area" localSheetId="11">'90 19  Soc  dif de tarif Ac noi'!$A$1:$P$198</definedName>
    <definedName name="_xlnm.Print_Titles" localSheetId="0">'50 03  Serv gen 130 221 296'!$87:$88</definedName>
    <definedName name="_xlnm.Print_Titles" localSheetId="3">'90 01 AC MMPSF'!$81:$83</definedName>
    <definedName name="_xlnm.Print_Titles" localSheetId="5">'90 06 ANAS 00348 00275 '!$100:$101</definedName>
    <definedName name="_xlnm.Print_Titles" localSheetId="8">'90 10 Protec in caz incap '!$91:$92</definedName>
    <definedName name="_xlnm.Print_Titles" localSheetId="9">'90 12  FSP  Ti 453 462'!$147:$148</definedName>
    <definedName name="_xlnm.Print_Titles" localSheetId="10">'90 17  Ins Soc CNAPS'!$84:$85</definedName>
  </definedNames>
  <calcPr calcId="125725" iterate="1"/>
</workbook>
</file>

<file path=xl/calcChain.xml><?xml version="1.0" encoding="utf-8"?>
<calcChain xmlns="http://schemas.openxmlformats.org/spreadsheetml/2006/main">
  <c r="J123" i="20"/>
  <c r="N255" i="8"/>
  <c r="L255"/>
  <c r="N253"/>
  <c r="L253"/>
  <c r="N252"/>
  <c r="L252"/>
  <c r="N251"/>
  <c r="L251"/>
  <c r="N250"/>
  <c r="L250"/>
  <c r="N249"/>
  <c r="L249"/>
  <c r="N248"/>
  <c r="L248"/>
  <c r="O247"/>
  <c r="M247"/>
  <c r="K247"/>
  <c r="J247"/>
  <c r="I247"/>
  <c r="O246"/>
  <c r="N246"/>
  <c r="M246"/>
  <c r="M242" s="1"/>
  <c r="L246"/>
  <c r="O245"/>
  <c r="M245"/>
  <c r="K245"/>
  <c r="K242" s="1"/>
  <c r="J245"/>
  <c r="J242" s="1"/>
  <c r="O244"/>
  <c r="M244"/>
  <c r="J244"/>
  <c r="O242"/>
  <c r="I242"/>
  <c r="P241"/>
  <c r="O241"/>
  <c r="N241"/>
  <c r="M241"/>
  <c r="L241"/>
  <c r="K241"/>
  <c r="J241"/>
  <c r="P240"/>
  <c r="O240"/>
  <c r="N240"/>
  <c r="M240"/>
  <c r="L240"/>
  <c r="K240"/>
  <c r="J240"/>
  <c r="P239"/>
  <c r="O239"/>
  <c r="N239"/>
  <c r="M239"/>
  <c r="L239"/>
  <c r="K239"/>
  <c r="J239"/>
  <c r="P238"/>
  <c r="O238"/>
  <c r="N238"/>
  <c r="M238"/>
  <c r="L238"/>
  <c r="K238"/>
  <c r="J238"/>
  <c r="P237"/>
  <c r="O237"/>
  <c r="N237"/>
  <c r="M237"/>
  <c r="L237"/>
  <c r="K237"/>
  <c r="J237"/>
  <c r="N236"/>
  <c r="L236"/>
  <c r="O234"/>
  <c r="M234"/>
  <c r="K234"/>
  <c r="J234"/>
  <c r="I234"/>
  <c r="P233"/>
  <c r="N233"/>
  <c r="L233"/>
  <c r="K233"/>
  <c r="P232"/>
  <c r="O232"/>
  <c r="N232"/>
  <c r="M232"/>
  <c r="L232"/>
  <c r="K232"/>
  <c r="J232"/>
  <c r="P231"/>
  <c r="N231"/>
  <c r="L231"/>
  <c r="J231"/>
  <c r="P230"/>
  <c r="O230"/>
  <c r="N230"/>
  <c r="M230"/>
  <c r="L230"/>
  <c r="K230"/>
  <c r="J230"/>
  <c r="P229"/>
  <c r="O229"/>
  <c r="N229"/>
  <c r="M229"/>
  <c r="L229"/>
  <c r="K229"/>
  <c r="J229"/>
  <c r="P228"/>
  <c r="O228"/>
  <c r="N228"/>
  <c r="M228"/>
  <c r="L228"/>
  <c r="K228"/>
  <c r="J228"/>
  <c r="P227"/>
  <c r="O227"/>
  <c r="N227"/>
  <c r="M227"/>
  <c r="L227"/>
  <c r="K227"/>
  <c r="J227"/>
  <c r="P226"/>
  <c r="N226"/>
  <c r="M226"/>
  <c r="L226"/>
  <c r="P225"/>
  <c r="O225"/>
  <c r="N225"/>
  <c r="M225"/>
  <c r="L225"/>
  <c r="K225"/>
  <c r="J225"/>
  <c r="P224"/>
  <c r="N224"/>
  <c r="L224"/>
  <c r="P223"/>
  <c r="N223"/>
  <c r="L223"/>
  <c r="P222"/>
  <c r="O222"/>
  <c r="N222"/>
  <c r="L222"/>
  <c r="K222"/>
  <c r="J222"/>
  <c r="J214" s="1"/>
  <c r="P221"/>
  <c r="N221"/>
  <c r="L221"/>
  <c r="P220"/>
  <c r="N220"/>
  <c r="L220"/>
  <c r="P219"/>
  <c r="N219"/>
  <c r="L219"/>
  <c r="P218"/>
  <c r="N218"/>
  <c r="L218"/>
  <c r="P217"/>
  <c r="O217"/>
  <c r="N217"/>
  <c r="M217"/>
  <c r="L217"/>
  <c r="K217"/>
  <c r="J217"/>
  <c r="P216"/>
  <c r="O216"/>
  <c r="N216"/>
  <c r="M216"/>
  <c r="M214" s="1"/>
  <c r="L216"/>
  <c r="K216"/>
  <c r="K214" s="1"/>
  <c r="N215"/>
  <c r="L215"/>
  <c r="O214"/>
  <c r="I214"/>
  <c r="N213"/>
  <c r="L213"/>
  <c r="N212"/>
  <c r="L212"/>
  <c r="O210"/>
  <c r="M210"/>
  <c r="K210"/>
  <c r="J210"/>
  <c r="I210"/>
  <c r="O17" i="6" l="1"/>
  <c r="M17"/>
  <c r="K17"/>
  <c r="J17"/>
  <c r="I17"/>
  <c r="I21"/>
  <c r="O20"/>
  <c r="M20"/>
  <c r="K20"/>
  <c r="J20"/>
  <c r="I20"/>
  <c r="O19"/>
  <c r="M19"/>
  <c r="K19"/>
  <c r="J19"/>
  <c r="I19"/>
  <c r="O18"/>
  <c r="M18"/>
  <c r="K18"/>
  <c r="J18"/>
  <c r="I18"/>
  <c r="O16"/>
  <c r="M16"/>
  <c r="K16"/>
  <c r="J16"/>
  <c r="I16"/>
  <c r="O15"/>
  <c r="M15"/>
  <c r="K15"/>
  <c r="J15"/>
  <c r="K322" i="8"/>
  <c r="K208" i="26"/>
  <c r="K207" s="1"/>
  <c r="K214"/>
  <c r="N55" l="1"/>
  <c r="K184" i="20" l="1"/>
  <c r="I87" i="25" l="1"/>
  <c r="J87"/>
  <c r="K221" i="26"/>
  <c r="J221"/>
  <c r="I221"/>
  <c r="I145" i="24" l="1"/>
  <c r="J145"/>
  <c r="O145"/>
  <c r="M145"/>
  <c r="K145"/>
  <c r="I182"/>
  <c r="J182"/>
  <c r="O182"/>
  <c r="M182"/>
  <c r="K182"/>
  <c r="K118" i="26"/>
  <c r="K16" s="1"/>
  <c r="I18" i="24"/>
  <c r="J138" i="20"/>
  <c r="I146" i="8"/>
  <c r="P94"/>
  <c r="O94"/>
  <c r="N94"/>
  <c r="O93"/>
  <c r="P93" s="1"/>
  <c r="N93"/>
  <c r="O198"/>
  <c r="M198"/>
  <c r="K198"/>
  <c r="J198"/>
  <c r="I198"/>
  <c r="I191"/>
  <c r="K183"/>
  <c r="I183"/>
  <c r="O146"/>
  <c r="M146"/>
  <c r="K146"/>
  <c r="J146"/>
  <c r="J104"/>
  <c r="J127"/>
  <c r="K99" i="20" l="1"/>
  <c r="O138"/>
  <c r="M138"/>
  <c r="K123"/>
  <c r="K138"/>
  <c r="O140" i="6"/>
  <c r="M140"/>
  <c r="K140"/>
  <c r="J140"/>
  <c r="I140"/>
  <c r="I90"/>
  <c r="I15" s="1"/>
  <c r="K90" l="1"/>
  <c r="O90"/>
  <c r="M90"/>
  <c r="O84"/>
  <c r="O118" i="26" l="1"/>
  <c r="O16" s="1"/>
  <c r="M118"/>
  <c r="M16" s="1"/>
  <c r="M203" i="20" l="1"/>
  <c r="K230" l="1"/>
  <c r="K231" s="1"/>
  <c r="K206"/>
  <c r="K205" s="1"/>
  <c r="O230"/>
  <c r="O231" s="1"/>
  <c r="O206"/>
  <c r="O205" s="1"/>
  <c r="M230"/>
  <c r="M231" s="1"/>
  <c r="M206"/>
  <c r="M205" s="1"/>
  <c r="O113" i="25"/>
  <c r="O19" s="1"/>
  <c r="M113"/>
  <c r="M19" s="1"/>
  <c r="K113"/>
  <c r="K19" s="1"/>
  <c r="M91"/>
  <c r="M90" s="1"/>
  <c r="I119" i="23" l="1"/>
  <c r="P83" l="1"/>
  <c r="O83"/>
  <c r="N83"/>
  <c r="O82"/>
  <c r="N82"/>
  <c r="O190"/>
  <c r="M190"/>
  <c r="K190"/>
  <c r="K183"/>
  <c r="O183"/>
  <c r="M183"/>
  <c r="J183"/>
  <c r="K220" i="26" l="1"/>
  <c r="J228"/>
  <c r="K228"/>
  <c r="K197"/>
  <c r="O79" i="3"/>
  <c r="P79"/>
  <c r="N79"/>
  <c r="O130"/>
  <c r="M130"/>
  <c r="O129"/>
  <c r="M129"/>
  <c r="O105"/>
  <c r="M105"/>
  <c r="O147"/>
  <c r="O148"/>
  <c r="O149"/>
  <c r="O150"/>
  <c r="O151"/>
  <c r="O152"/>
  <c r="O153"/>
  <c r="O154"/>
  <c r="O155"/>
  <c r="O156"/>
  <c r="O157"/>
  <c r="O158"/>
  <c r="O159"/>
  <c r="O160"/>
  <c r="O161"/>
  <c r="O162"/>
  <c r="O163"/>
  <c r="O164"/>
  <c r="O165"/>
  <c r="M147"/>
  <c r="M148"/>
  <c r="M149"/>
  <c r="M150"/>
  <c r="M151"/>
  <c r="M152"/>
  <c r="M153"/>
  <c r="M154"/>
  <c r="M155"/>
  <c r="M156"/>
  <c r="M157"/>
  <c r="M158"/>
  <c r="M159"/>
  <c r="M160"/>
  <c r="M161"/>
  <c r="M162"/>
  <c r="M163"/>
  <c r="M164"/>
  <c r="M165"/>
  <c r="O146"/>
  <c r="M146"/>
  <c r="O171"/>
  <c r="O172"/>
  <c r="O173"/>
  <c r="O174"/>
  <c r="O175"/>
  <c r="M171"/>
  <c r="M172"/>
  <c r="M173"/>
  <c r="M174"/>
  <c r="M175"/>
  <c r="O170"/>
  <c r="M170"/>
  <c r="K171"/>
  <c r="K172"/>
  <c r="K173"/>
  <c r="K174"/>
  <c r="K175"/>
  <c r="K170"/>
  <c r="O185"/>
  <c r="O186"/>
  <c r="O187"/>
  <c r="O188"/>
  <c r="O189"/>
  <c r="O190"/>
  <c r="O191"/>
  <c r="J185"/>
  <c r="J186"/>
  <c r="J187"/>
  <c r="J188"/>
  <c r="J189"/>
  <c r="J190"/>
  <c r="J191"/>
  <c r="K185"/>
  <c r="K186"/>
  <c r="K187"/>
  <c r="K188"/>
  <c r="K189"/>
  <c r="K190"/>
  <c r="K191"/>
  <c r="M185"/>
  <c r="M186"/>
  <c r="M187"/>
  <c r="M188"/>
  <c r="M189"/>
  <c r="M190"/>
  <c r="M191"/>
  <c r="O184"/>
  <c r="M184"/>
  <c r="K184"/>
  <c r="O178"/>
  <c r="O179"/>
  <c r="O180"/>
  <c r="O181"/>
  <c r="O182"/>
  <c r="M182"/>
  <c r="M178"/>
  <c r="M179"/>
  <c r="M180"/>
  <c r="M181"/>
  <c r="O177"/>
  <c r="M177"/>
  <c r="K178"/>
  <c r="K179"/>
  <c r="K180"/>
  <c r="K181"/>
  <c r="K182"/>
  <c r="K177"/>
  <c r="O168"/>
  <c r="M168"/>
  <c r="K168"/>
  <c r="O167"/>
  <c r="M167"/>
  <c r="K167"/>
  <c r="K147"/>
  <c r="K148"/>
  <c r="K149"/>
  <c r="K150"/>
  <c r="K151"/>
  <c r="K152"/>
  <c r="K153"/>
  <c r="K154"/>
  <c r="K155"/>
  <c r="K156"/>
  <c r="K157"/>
  <c r="K158"/>
  <c r="K159"/>
  <c r="K160"/>
  <c r="K161"/>
  <c r="K162"/>
  <c r="K163"/>
  <c r="K164"/>
  <c r="K165"/>
  <c r="K146"/>
  <c r="O143"/>
  <c r="O144"/>
  <c r="M143"/>
  <c r="M144"/>
  <c r="O142"/>
  <c r="M142"/>
  <c r="K143"/>
  <c r="K144"/>
  <c r="K142"/>
  <c r="J181"/>
  <c r="J182"/>
  <c r="I188"/>
  <c r="I189"/>
  <c r="I190"/>
  <c r="I191"/>
  <c r="I181"/>
  <c r="O133"/>
  <c r="O134"/>
  <c r="O135"/>
  <c r="O136"/>
  <c r="O137"/>
  <c r="O138"/>
  <c r="O139"/>
  <c r="M133"/>
  <c r="M134"/>
  <c r="M135"/>
  <c r="M136"/>
  <c r="M137"/>
  <c r="M138"/>
  <c r="M139"/>
  <c r="M132"/>
  <c r="K138"/>
  <c r="K139"/>
  <c r="K122" i="4"/>
  <c r="K133" i="3"/>
  <c r="K134"/>
  <c r="K135"/>
  <c r="K136"/>
  <c r="K137"/>
  <c r="K132"/>
  <c r="K130"/>
  <c r="K129"/>
  <c r="K127"/>
  <c r="K106"/>
  <c r="K107"/>
  <c r="K105"/>
  <c r="K131" l="1"/>
  <c r="M131"/>
  <c r="O111" i="42"/>
  <c r="M111"/>
  <c r="K111"/>
  <c r="J125"/>
  <c r="O118"/>
  <c r="M118"/>
  <c r="K118"/>
  <c r="J118"/>
  <c r="I118"/>
  <c r="I94" i="9"/>
  <c r="I80"/>
  <c r="Q83" i="25"/>
  <c r="O80" i="9"/>
  <c r="J94"/>
  <c r="O201" i="23"/>
  <c r="O200" s="1"/>
  <c r="M201"/>
  <c r="M200" s="1"/>
  <c r="K201"/>
  <c r="K200" s="1"/>
  <c r="I205"/>
  <c r="J203" i="20" l="1"/>
  <c r="J17" s="1"/>
  <c r="O258" i="8" l="1"/>
  <c r="M258"/>
  <c r="K258"/>
  <c r="J258"/>
  <c r="I258"/>
  <c r="J319"/>
  <c r="J202" i="20"/>
  <c r="I203"/>
  <c r="N68" i="19"/>
  <c r="I202" i="20" l="1"/>
  <c r="I17"/>
  <c r="J197" i="26"/>
  <c r="J196" s="1"/>
  <c r="J204"/>
  <c r="J88"/>
  <c r="I121"/>
  <c r="I88" l="1"/>
  <c r="I228"/>
  <c r="I220" s="1"/>
  <c r="I207"/>
  <c r="L55" s="1"/>
  <c r="I208"/>
  <c r="I198" i="24"/>
  <c r="J228"/>
  <c r="K228"/>
  <c r="L228"/>
  <c r="M228"/>
  <c r="N228"/>
  <c r="O228"/>
  <c r="P228"/>
  <c r="I228"/>
  <c r="I235"/>
  <c r="I194"/>
  <c r="J129"/>
  <c r="J92"/>
  <c r="I193" l="1"/>
  <c r="J141" l="1"/>
  <c r="K141"/>
  <c r="L141"/>
  <c r="M141"/>
  <c r="N141"/>
  <c r="O141"/>
  <c r="J154" i="20"/>
  <c r="J117" i="2" l="1"/>
  <c r="I123" l="1"/>
  <c r="I20" s="1"/>
  <c r="I88"/>
  <c r="I16" s="1"/>
  <c r="I111"/>
  <c r="I18" s="1"/>
  <c r="J111"/>
  <c r="I86" i="4"/>
  <c r="I16" s="1"/>
  <c r="J122"/>
  <c r="J115"/>
  <c r="J110"/>
  <c r="J107"/>
  <c r="J86"/>
  <c r="J82"/>
  <c r="M79" i="3"/>
  <c r="M75"/>
  <c r="L75"/>
  <c r="J81" i="4" l="1"/>
  <c r="M26" i="26"/>
  <c r="O48"/>
  <c r="O54"/>
  <c r="I25" i="25"/>
  <c r="I25" i="2"/>
  <c r="P75" i="26"/>
  <c r="O75"/>
  <c r="N75"/>
  <c r="P74"/>
  <c r="O74"/>
  <c r="M80" i="9"/>
  <c r="J18"/>
  <c r="I18"/>
  <c r="O94"/>
  <c r="O18" s="1"/>
  <c r="M94"/>
  <c r="M18" s="1"/>
  <c r="K94"/>
  <c r="K18" s="1"/>
  <c r="O91"/>
  <c r="M91"/>
  <c r="K91"/>
  <c r="O123" i="2" l="1"/>
  <c r="M123"/>
  <c r="O117"/>
  <c r="M117"/>
  <c r="O111"/>
  <c r="M111"/>
  <c r="K117"/>
  <c r="K123"/>
  <c r="K20" s="1"/>
  <c r="K111"/>
  <c r="M192" i="3" l="1"/>
  <c r="I25" i="8" l="1"/>
  <c r="K92" i="26" l="1"/>
  <c r="I92"/>
  <c r="I91" s="1"/>
  <c r="I19" i="25"/>
  <c r="I20"/>
  <c r="K204" i="26"/>
  <c r="I197"/>
  <c r="I196" s="1"/>
  <c r="L54" s="1"/>
  <c r="I184"/>
  <c r="I17" s="1"/>
  <c r="I176"/>
  <c r="I16" s="1"/>
  <c r="I143"/>
  <c r="I133" s="1"/>
  <c r="J135"/>
  <c r="J134" s="1"/>
  <c r="M135"/>
  <c r="M134" s="1"/>
  <c r="O135"/>
  <c r="O134" s="1"/>
  <c r="J143"/>
  <c r="J176"/>
  <c r="J184"/>
  <c r="I28" i="23"/>
  <c r="I201"/>
  <c r="I200" s="1"/>
  <c r="O186" i="25"/>
  <c r="M186"/>
  <c r="K186"/>
  <c r="K184" s="1"/>
  <c r="K131" s="1"/>
  <c r="K130" s="1"/>
  <c r="J186"/>
  <c r="J184" s="1"/>
  <c r="J131" s="1"/>
  <c r="J130" s="1"/>
  <c r="J129" s="1"/>
  <c r="I186"/>
  <c r="I126"/>
  <c r="I125" s="1"/>
  <c r="I91"/>
  <c r="I16"/>
  <c r="K87"/>
  <c r="K16" s="1"/>
  <c r="M87"/>
  <c r="M86" s="1"/>
  <c r="O87"/>
  <c r="K235" i="24"/>
  <c r="M223"/>
  <c r="I15" i="19"/>
  <c r="I14" s="1"/>
  <c r="I29" s="1"/>
  <c r="I20" s="1"/>
  <c r="O319" i="8"/>
  <c r="O317" s="1"/>
  <c r="O263" s="1"/>
  <c r="O262" s="1"/>
  <c r="M319"/>
  <c r="M317" s="1"/>
  <c r="M263" s="1"/>
  <c r="M262" s="1"/>
  <c r="K319"/>
  <c r="K317" s="1"/>
  <c r="K263" s="1"/>
  <c r="K262" s="1"/>
  <c r="J317"/>
  <c r="J263" s="1"/>
  <c r="J262" s="1"/>
  <c r="I319"/>
  <c r="I317" s="1"/>
  <c r="I263" s="1"/>
  <c r="I262" s="1"/>
  <c r="K129" i="25" l="1"/>
  <c r="K196" i="26"/>
  <c r="I15" i="25"/>
  <c r="I90"/>
  <c r="I86" s="1"/>
  <c r="I85" s="1"/>
  <c r="J133" i="26"/>
  <c r="M49" s="1"/>
  <c r="I15"/>
  <c r="I26"/>
  <c r="L49"/>
  <c r="L48" s="1"/>
  <c r="I87"/>
  <c r="I86" s="1"/>
  <c r="I184" i="25"/>
  <c r="I131" s="1"/>
  <c r="I130" s="1"/>
  <c r="I129" s="1"/>
  <c r="O184"/>
  <c r="O131" s="1"/>
  <c r="O130" s="1"/>
  <c r="M184"/>
  <c r="M131" s="1"/>
  <c r="M130" s="1"/>
  <c r="M184" i="20"/>
  <c r="O203"/>
  <c r="O202" s="1"/>
  <c r="M202"/>
  <c r="N54" i="26" l="1"/>
  <c r="N48" s="1"/>
  <c r="K26"/>
  <c r="O129" i="25"/>
  <c r="M129"/>
  <c r="I14" i="26"/>
  <c r="M17" i="20"/>
  <c r="O17"/>
  <c r="I17" i="25"/>
  <c r="I14" s="1"/>
  <c r="K203" i="20"/>
  <c r="K17" s="1"/>
  <c r="I33" i="25" l="1"/>
  <c r="I24" s="1"/>
  <c r="I30" i="26"/>
  <c r="I21" s="1"/>
  <c r="K202" i="20"/>
  <c r="I80" i="19"/>
  <c r="I79" s="1"/>
  <c r="I27" i="6" l="1"/>
  <c r="M19" i="3"/>
  <c r="O192"/>
  <c r="O19" s="1"/>
  <c r="O141" l="1"/>
  <c r="M141"/>
  <c r="O166"/>
  <c r="M166"/>
  <c r="O183"/>
  <c r="M183"/>
  <c r="K166"/>
  <c r="K141"/>
  <c r="K192"/>
  <c r="K19" s="1"/>
  <c r="I192" l="1"/>
  <c r="I19" s="1"/>
  <c r="J192"/>
  <c r="J19" s="1"/>
  <c r="I152" i="6"/>
  <c r="I151" s="1"/>
  <c r="I99" i="9"/>
  <c r="O99"/>
  <c r="M99"/>
  <c r="K80"/>
  <c r="J80"/>
  <c r="I15"/>
  <c r="J91"/>
  <c r="I91"/>
  <c r="I17" s="1"/>
  <c r="I89"/>
  <c r="I117" i="6"/>
  <c r="K127"/>
  <c r="I14" i="9" l="1"/>
  <c r="K121" i="6"/>
  <c r="I94"/>
  <c r="I121"/>
  <c r="J90"/>
  <c r="J127"/>
  <c r="J94"/>
  <c r="J121"/>
  <c r="M127"/>
  <c r="M121"/>
  <c r="O94"/>
  <c r="O121"/>
  <c r="K94"/>
  <c r="M94"/>
  <c r="I16" i="9"/>
  <c r="I79"/>
  <c r="K15"/>
  <c r="I127" i="6"/>
  <c r="I31" i="9" l="1"/>
  <c r="I22" s="1"/>
  <c r="I14" i="6"/>
  <c r="I89"/>
  <c r="O127"/>
  <c r="I20" i="23"/>
  <c r="I136"/>
  <c r="I129"/>
  <c r="I21" s="1"/>
  <c r="I123"/>
  <c r="I96"/>
  <c r="I92"/>
  <c r="K136"/>
  <c r="K23" s="1"/>
  <c r="O92"/>
  <c r="I117" i="2"/>
  <c r="I19" s="1"/>
  <c r="I108"/>
  <c r="I17" s="1"/>
  <c r="I84"/>
  <c r="I257" i="8"/>
  <c r="N85" i="20"/>
  <c r="O85" s="1"/>
  <c r="P85" s="1"/>
  <c r="N84"/>
  <c r="O84" s="1"/>
  <c r="P84" s="1"/>
  <c r="N86"/>
  <c r="K131"/>
  <c r="L18"/>
  <c r="I206"/>
  <c r="I205" s="1"/>
  <c r="I117"/>
  <c r="I118"/>
  <c r="I123"/>
  <c r="I176"/>
  <c r="I150"/>
  <c r="I154"/>
  <c r="I184"/>
  <c r="I191"/>
  <c r="K191"/>
  <c r="K176"/>
  <c r="K154"/>
  <c r="K16" s="1"/>
  <c r="K150"/>
  <c r="L150"/>
  <c r="K117"/>
  <c r="K118"/>
  <c r="I15" i="2" l="1"/>
  <c r="I14" s="1"/>
  <c r="I83"/>
  <c r="I99" i="20"/>
  <c r="I16" s="1"/>
  <c r="I18"/>
  <c r="K161" i="8"/>
  <c r="K191"/>
  <c r="I91" i="23"/>
  <c r="I209" i="8"/>
  <c r="I138" i="20"/>
  <c r="I21" s="1"/>
  <c r="K95"/>
  <c r="K15" s="1"/>
  <c r="I27"/>
  <c r="I157" i="8"/>
  <c r="I131" i="20"/>
  <c r="I20" s="1"/>
  <c r="O95"/>
  <c r="I161" i="8"/>
  <c r="M95" i="20"/>
  <c r="K149"/>
  <c r="I149"/>
  <c r="I95"/>
  <c r="I15" s="1"/>
  <c r="I33" i="2" l="1"/>
  <c r="I24" s="1"/>
  <c r="I156" i="8"/>
  <c r="I14" i="20"/>
  <c r="I94"/>
  <c r="I93" s="1"/>
  <c r="I175" i="24"/>
  <c r="I141"/>
  <c r="I167"/>
  <c r="J108" i="8"/>
  <c r="J138"/>
  <c r="K138"/>
  <c r="I108"/>
  <c r="I127"/>
  <c r="I132"/>
  <c r="I133"/>
  <c r="I134"/>
  <c r="O125" i="42"/>
  <c r="M125"/>
  <c r="K125"/>
  <c r="I125"/>
  <c r="I20" s="1"/>
  <c r="O87"/>
  <c r="M87"/>
  <c r="K87"/>
  <c r="P82" i="23"/>
  <c r="I190"/>
  <c r="I23" s="1"/>
  <c r="I183"/>
  <c r="I22" s="1"/>
  <c r="I175"/>
  <c r="I19" s="1"/>
  <c r="O154"/>
  <c r="M154"/>
  <c r="K154"/>
  <c r="J154"/>
  <c r="I154"/>
  <c r="I17" s="1"/>
  <c r="I150"/>
  <c r="O93" i="3"/>
  <c r="O94"/>
  <c r="O96"/>
  <c r="O97"/>
  <c r="O98"/>
  <c r="O99"/>
  <c r="O100"/>
  <c r="O101"/>
  <c r="O102"/>
  <c r="O103"/>
  <c r="O104"/>
  <c r="O106"/>
  <c r="O107"/>
  <c r="O108"/>
  <c r="O109"/>
  <c r="O110"/>
  <c r="O111"/>
  <c r="O112"/>
  <c r="O114"/>
  <c r="O115"/>
  <c r="O117"/>
  <c r="O118"/>
  <c r="O120"/>
  <c r="O121"/>
  <c r="O122"/>
  <c r="O123"/>
  <c r="O125"/>
  <c r="O126"/>
  <c r="O127"/>
  <c r="O128"/>
  <c r="O132"/>
  <c r="O131" s="1"/>
  <c r="O92"/>
  <c r="M93"/>
  <c r="M94"/>
  <c r="M96"/>
  <c r="M97"/>
  <c r="M98"/>
  <c r="M99"/>
  <c r="M100"/>
  <c r="M101"/>
  <c r="M102"/>
  <c r="M103"/>
  <c r="M104"/>
  <c r="M106"/>
  <c r="M107"/>
  <c r="M108"/>
  <c r="M109"/>
  <c r="M110"/>
  <c r="M111"/>
  <c r="M112"/>
  <c r="M114"/>
  <c r="M115"/>
  <c r="M117"/>
  <c r="M118"/>
  <c r="M120"/>
  <c r="M121"/>
  <c r="M122"/>
  <c r="M123"/>
  <c r="M125"/>
  <c r="M126"/>
  <c r="M127"/>
  <c r="M128"/>
  <c r="M92"/>
  <c r="K93"/>
  <c r="K94"/>
  <c r="K96"/>
  <c r="K97"/>
  <c r="K98"/>
  <c r="K99"/>
  <c r="K100"/>
  <c r="K101"/>
  <c r="K102"/>
  <c r="K103"/>
  <c r="K104"/>
  <c r="K108"/>
  <c r="K109"/>
  <c r="K110"/>
  <c r="K111"/>
  <c r="K112"/>
  <c r="K114"/>
  <c r="K115"/>
  <c r="K117"/>
  <c r="K118"/>
  <c r="K120"/>
  <c r="K121"/>
  <c r="K122"/>
  <c r="K123"/>
  <c r="K125"/>
  <c r="K126"/>
  <c r="K128"/>
  <c r="K92"/>
  <c r="L95"/>
  <c r="N95"/>
  <c r="L91"/>
  <c r="N91"/>
  <c r="J143"/>
  <c r="J144"/>
  <c r="J146"/>
  <c r="J147"/>
  <c r="J148"/>
  <c r="J149"/>
  <c r="J150"/>
  <c r="J151"/>
  <c r="J152"/>
  <c r="J153"/>
  <c r="J154"/>
  <c r="J155"/>
  <c r="J156"/>
  <c r="J157"/>
  <c r="J158"/>
  <c r="J159"/>
  <c r="J160"/>
  <c r="J161"/>
  <c r="J162"/>
  <c r="J163"/>
  <c r="J164"/>
  <c r="J165"/>
  <c r="J167"/>
  <c r="J168"/>
  <c r="J170"/>
  <c r="J171"/>
  <c r="J172"/>
  <c r="J173"/>
  <c r="J175"/>
  <c r="J177"/>
  <c r="J178"/>
  <c r="J179"/>
  <c r="J180"/>
  <c r="J184"/>
  <c r="J142"/>
  <c r="I142"/>
  <c r="I143"/>
  <c r="I144"/>
  <c r="I146"/>
  <c r="I147"/>
  <c r="I148"/>
  <c r="I149"/>
  <c r="I150"/>
  <c r="I151"/>
  <c r="I152"/>
  <c r="I153"/>
  <c r="I154"/>
  <c r="I155"/>
  <c r="I156"/>
  <c r="I157"/>
  <c r="I158"/>
  <c r="I159"/>
  <c r="I160"/>
  <c r="I161"/>
  <c r="I162"/>
  <c r="I163"/>
  <c r="I164"/>
  <c r="I165"/>
  <c r="I167"/>
  <c r="I168"/>
  <c r="I170"/>
  <c r="I171"/>
  <c r="I172"/>
  <c r="I173"/>
  <c r="I175"/>
  <c r="I177"/>
  <c r="I178"/>
  <c r="I179"/>
  <c r="I180"/>
  <c r="I184"/>
  <c r="I185"/>
  <c r="I186"/>
  <c r="I187"/>
  <c r="J97"/>
  <c r="J98"/>
  <c r="J99"/>
  <c r="J100"/>
  <c r="J101"/>
  <c r="J102"/>
  <c r="J103"/>
  <c r="J104"/>
  <c r="J105"/>
  <c r="J106"/>
  <c r="J107"/>
  <c r="J108"/>
  <c r="J109"/>
  <c r="J110"/>
  <c r="J111"/>
  <c r="J112"/>
  <c r="J114"/>
  <c r="J115"/>
  <c r="J117"/>
  <c r="J118"/>
  <c r="J120"/>
  <c r="J121"/>
  <c r="J122"/>
  <c r="J123"/>
  <c r="J125"/>
  <c r="J126"/>
  <c r="J127"/>
  <c r="J128"/>
  <c r="J129"/>
  <c r="J130"/>
  <c r="J132"/>
  <c r="J133"/>
  <c r="J134"/>
  <c r="J135"/>
  <c r="J136"/>
  <c r="J137"/>
  <c r="J138"/>
  <c r="J96"/>
  <c r="I93"/>
  <c r="I94"/>
  <c r="I96"/>
  <c r="I97"/>
  <c r="I98"/>
  <c r="I99"/>
  <c r="I100"/>
  <c r="I101"/>
  <c r="I102"/>
  <c r="I103"/>
  <c r="I104"/>
  <c r="I105"/>
  <c r="I106"/>
  <c r="I107"/>
  <c r="I108"/>
  <c r="I109"/>
  <c r="I110"/>
  <c r="I111"/>
  <c r="I112"/>
  <c r="I114"/>
  <c r="I115"/>
  <c r="I117"/>
  <c r="I118"/>
  <c r="I120"/>
  <c r="I121"/>
  <c r="I122"/>
  <c r="I123"/>
  <c r="I125"/>
  <c r="I126"/>
  <c r="I127"/>
  <c r="I128"/>
  <c r="I129"/>
  <c r="I130"/>
  <c r="I132"/>
  <c r="I133"/>
  <c r="I134"/>
  <c r="I135"/>
  <c r="I136"/>
  <c r="I137"/>
  <c r="I138"/>
  <c r="I92"/>
  <c r="I111" i="42"/>
  <c r="I18" s="1"/>
  <c r="I108"/>
  <c r="I17" s="1"/>
  <c r="I87"/>
  <c r="I16" s="1"/>
  <c r="I83"/>
  <c r="I15" s="1"/>
  <c r="I122" i="4"/>
  <c r="I20" s="1"/>
  <c r="I115"/>
  <c r="I19" s="1"/>
  <c r="I110"/>
  <c r="I107"/>
  <c r="I17" s="1"/>
  <c r="I82"/>
  <c r="I15" s="1"/>
  <c r="I129" i="24"/>
  <c r="I20" s="1"/>
  <c r="I122"/>
  <c r="I114"/>
  <c r="I17" s="1"/>
  <c r="I92"/>
  <c r="I16" s="1"/>
  <c r="I88"/>
  <c r="O129"/>
  <c r="M129"/>
  <c r="K129"/>
  <c r="K20" s="1"/>
  <c r="I15" l="1"/>
  <c r="I87"/>
  <c r="I140"/>
  <c r="I19"/>
  <c r="I149" i="23"/>
  <c r="I90" s="1"/>
  <c r="I16"/>
  <c r="I15" s="1"/>
  <c r="I119" i="3"/>
  <c r="I116" s="1"/>
  <c r="I18" i="4"/>
  <c r="I14" s="1"/>
  <c r="I33" s="1"/>
  <c r="I24" s="1"/>
  <c r="I35" i="20"/>
  <c r="I26" s="1"/>
  <c r="I138" i="8"/>
  <c r="J103"/>
  <c r="K104"/>
  <c r="K108"/>
  <c r="I131" i="3"/>
  <c r="I95"/>
  <c r="J124"/>
  <c r="O95"/>
  <c r="I124"/>
  <c r="J95"/>
  <c r="M95"/>
  <c r="O124"/>
  <c r="J131"/>
  <c r="M124"/>
  <c r="I166"/>
  <c r="I183"/>
  <c r="K124"/>
  <c r="J183"/>
  <c r="J145"/>
  <c r="I145"/>
  <c r="N90"/>
  <c r="K91"/>
  <c r="I16" i="8"/>
  <c r="J176" i="3"/>
  <c r="I169"/>
  <c r="J169"/>
  <c r="K95"/>
  <c r="I141"/>
  <c r="J141"/>
  <c r="I91"/>
  <c r="I104" i="8"/>
  <c r="L90" i="3"/>
  <c r="I21" l="1"/>
  <c r="I14" i="24"/>
  <c r="I20" i="3"/>
  <c r="I23"/>
  <c r="I18"/>
  <c r="I103" i="8"/>
  <c r="I86" i="24"/>
  <c r="I36" i="23"/>
  <c r="I27" s="1"/>
  <c r="K17" i="3"/>
  <c r="I90"/>
  <c r="I17"/>
  <c r="I15" i="8"/>
  <c r="I88" i="6"/>
  <c r="I82" i="42"/>
  <c r="I19"/>
  <c r="I14" s="1"/>
  <c r="I33" s="1"/>
  <c r="I24" s="1"/>
  <c r="I182" i="3"/>
  <c r="I176" s="1"/>
  <c r="I33" i="24" l="1"/>
  <c r="I24" s="1"/>
  <c r="I35" i="6"/>
  <c r="I26" s="1"/>
  <c r="I140" i="3"/>
  <c r="I89" s="1"/>
  <c r="I22"/>
  <c r="I20" i="8"/>
  <c r="I19"/>
  <c r="I102" l="1"/>
  <c r="I17"/>
  <c r="I16" i="3"/>
  <c r="I36" l="1"/>
  <c r="I27" s="1"/>
  <c r="I14" i="8"/>
  <c r="I33" l="1"/>
  <c r="I24" s="1"/>
  <c r="K127"/>
  <c r="K132"/>
  <c r="K133"/>
  <c r="K134"/>
  <c r="K257"/>
  <c r="K152" i="6"/>
  <c r="K151" s="1"/>
  <c r="K117"/>
  <c r="K84" i="2"/>
  <c r="K88"/>
  <c r="K108"/>
  <c r="K17" i="8" l="1"/>
  <c r="K89" i="6"/>
  <c r="K83" i="2"/>
  <c r="K20" i="8"/>
  <c r="K16"/>
  <c r="N80"/>
  <c r="K157"/>
  <c r="K156" l="1"/>
  <c r="K88" i="6"/>
  <c r="K15" i="8"/>
  <c r="J115" i="25" l="1"/>
  <c r="J113"/>
  <c r="J19" s="1"/>
  <c r="J206" i="20"/>
  <c r="J205" s="1"/>
  <c r="J208" i="26" l="1"/>
  <c r="J214"/>
  <c r="J220"/>
  <c r="O235" i="24"/>
  <c r="M235"/>
  <c r="J235"/>
  <c r="J20" s="1"/>
  <c r="O223"/>
  <c r="J223"/>
  <c r="K223"/>
  <c r="O220"/>
  <c r="M220"/>
  <c r="J220"/>
  <c r="K220"/>
  <c r="O198"/>
  <c r="M198"/>
  <c r="J198"/>
  <c r="J16" s="1"/>
  <c r="K198"/>
  <c r="O194"/>
  <c r="M194"/>
  <c r="M193" s="1"/>
  <c r="J194"/>
  <c r="K194"/>
  <c r="J207" i="26" l="1"/>
  <c r="M55" s="1"/>
  <c r="K193" i="24"/>
  <c r="M54" i="26"/>
  <c r="J193" i="24"/>
  <c r="O193"/>
  <c r="M48" i="26" l="1"/>
  <c r="M84" i="2"/>
  <c r="O84"/>
  <c r="K121" i="26" l="1"/>
  <c r="K17" s="1"/>
  <c r="O121"/>
  <c r="O17" s="1"/>
  <c r="M121"/>
  <c r="M17" s="1"/>
  <c r="J121"/>
  <c r="J17" s="1"/>
  <c r="L15" i="20" l="1"/>
  <c r="K115" i="25"/>
  <c r="J123" i="2" l="1"/>
  <c r="J84" l="1"/>
  <c r="K92" i="23"/>
  <c r="K91" i="25"/>
  <c r="L86"/>
  <c r="N86"/>
  <c r="K183" i="3"/>
  <c r="K23" s="1"/>
  <c r="K176"/>
  <c r="O136" i="23"/>
  <c r="O23" s="1"/>
  <c r="M136"/>
  <c r="M23" s="1"/>
  <c r="J136"/>
  <c r="J92"/>
  <c r="K90" i="25" l="1"/>
  <c r="K15"/>
  <c r="K145" i="3"/>
  <c r="K18" s="1"/>
  <c r="K22"/>
  <c r="K169"/>
  <c r="J91" i="25"/>
  <c r="J90" s="1"/>
  <c r="J86" s="1"/>
  <c r="O91"/>
  <c r="O90" s="1"/>
  <c r="O86" s="1"/>
  <c r="K108" i="42"/>
  <c r="M257" i="8"/>
  <c r="O257"/>
  <c r="J92" i="3"/>
  <c r="M83"/>
  <c r="O83"/>
  <c r="P83"/>
  <c r="N83"/>
  <c r="M80"/>
  <c r="O80"/>
  <c r="P80"/>
  <c r="N80"/>
  <c r="M77"/>
  <c r="O77"/>
  <c r="P77"/>
  <c r="N77"/>
  <c r="M76"/>
  <c r="O76"/>
  <c r="P76"/>
  <c r="N76"/>
  <c r="J89" i="9"/>
  <c r="M89"/>
  <c r="O89"/>
  <c r="K99"/>
  <c r="K89"/>
  <c r="K79" s="1"/>
  <c r="K21" i="20"/>
  <c r="K20"/>
  <c r="K122" i="24"/>
  <c r="K117"/>
  <c r="K114"/>
  <c r="K92"/>
  <c r="K16" s="1"/>
  <c r="K88"/>
  <c r="K15" l="1"/>
  <c r="K87"/>
  <c r="K86" i="25"/>
  <c r="O79" i="9"/>
  <c r="M79"/>
  <c r="K19" i="8"/>
  <c r="K18" i="20"/>
  <c r="K140" i="3"/>
  <c r="J257" i="8"/>
  <c r="O15" i="25"/>
  <c r="M15"/>
  <c r="J15"/>
  <c r="J150" i="23"/>
  <c r="J16" s="1"/>
  <c r="M88" i="24" l="1"/>
  <c r="O88"/>
  <c r="J88"/>
  <c r="O150" i="23"/>
  <c r="O16" s="1"/>
  <c r="M150"/>
  <c r="K150"/>
  <c r="K16" s="1"/>
  <c r="M150" i="20"/>
  <c r="O150"/>
  <c r="J150"/>
  <c r="M82" i="4"/>
  <c r="K82"/>
  <c r="O82"/>
  <c r="J15"/>
  <c r="J15" i="24" l="1"/>
  <c r="O115" i="4"/>
  <c r="M115"/>
  <c r="J22" i="3"/>
  <c r="K115" i="4"/>
  <c r="J190" i="23" l="1"/>
  <c r="J23" s="1"/>
  <c r="O15" i="9" l="1"/>
  <c r="M15"/>
  <c r="O126" i="25"/>
  <c r="O125" s="1"/>
  <c r="O85" s="1"/>
  <c r="M126"/>
  <c r="M125" s="1"/>
  <c r="M85" s="1"/>
  <c r="J126"/>
  <c r="J125" s="1"/>
  <c r="K126"/>
  <c r="K125" s="1"/>
  <c r="K85" s="1"/>
  <c r="J16"/>
  <c r="O83" i="42"/>
  <c r="M83"/>
  <c r="J83"/>
  <c r="O29"/>
  <c r="M29"/>
  <c r="J29"/>
  <c r="K29"/>
  <c r="O25"/>
  <c r="N44" s="1"/>
  <c r="P44" s="1"/>
  <c r="M25"/>
  <c r="K44" s="1"/>
  <c r="M44" s="1"/>
  <c r="J25"/>
  <c r="G44" s="1"/>
  <c r="J44" s="1"/>
  <c r="K25"/>
  <c r="P24"/>
  <c r="N24"/>
  <c r="L24"/>
  <c r="J17" i="25" l="1"/>
  <c r="J85"/>
  <c r="O17"/>
  <c r="M17"/>
  <c r="M16"/>
  <c r="O16"/>
  <c r="O169" i="3"/>
  <c r="M169"/>
  <c r="M145"/>
  <c r="M16" i="42"/>
  <c r="O145" i="3"/>
  <c r="O16" i="42"/>
  <c r="J87"/>
  <c r="K83"/>
  <c r="K15" s="1"/>
  <c r="O15"/>
  <c r="M15"/>
  <c r="K19"/>
  <c r="K17"/>
  <c r="O19"/>
  <c r="M19"/>
  <c r="K20"/>
  <c r="O20"/>
  <c r="M20"/>
  <c r="J15"/>
  <c r="J108"/>
  <c r="O108"/>
  <c r="O17" s="1"/>
  <c r="K16"/>
  <c r="M108"/>
  <c r="M17" s="1"/>
  <c r="M75" i="26"/>
  <c r="K17" i="25" l="1"/>
  <c r="J20" i="42"/>
  <c r="J19"/>
  <c r="J17"/>
  <c r="J166" i="3"/>
  <c r="J16" i="42"/>
  <c r="O104" i="8"/>
  <c r="M104"/>
  <c r="J93" i="3"/>
  <c r="J94"/>
  <c r="O117" i="20"/>
  <c r="O118"/>
  <c r="M117"/>
  <c r="M118"/>
  <c r="J117"/>
  <c r="J118"/>
  <c r="O117" i="6"/>
  <c r="O89" s="1"/>
  <c r="M117"/>
  <c r="M89" s="1"/>
  <c r="J117"/>
  <c r="O183" i="8"/>
  <c r="M183"/>
  <c r="O176" i="3"/>
  <c r="O22" s="1"/>
  <c r="O152" i="6"/>
  <c r="O151" s="1"/>
  <c r="M152"/>
  <c r="M151" s="1"/>
  <c r="J152"/>
  <c r="J151" s="1"/>
  <c r="M25" i="2"/>
  <c r="K44" s="1"/>
  <c r="M44" s="1"/>
  <c r="J25"/>
  <c r="G44" s="1"/>
  <c r="J44" s="1"/>
  <c r="K25"/>
  <c r="O88"/>
  <c r="M88"/>
  <c r="J88"/>
  <c r="K16"/>
  <c r="O108"/>
  <c r="O17" s="1"/>
  <c r="M108"/>
  <c r="M17" s="1"/>
  <c r="J108"/>
  <c r="J17" s="1"/>
  <c r="O20"/>
  <c r="M20"/>
  <c r="J20"/>
  <c r="J99" i="9"/>
  <c r="J79" s="1"/>
  <c r="J184" i="20"/>
  <c r="O184"/>
  <c r="J16" i="26"/>
  <c r="O27" i="20"/>
  <c r="N46" s="1"/>
  <c r="P46" s="1"/>
  <c r="K27"/>
  <c r="G46" s="1"/>
  <c r="J46" s="1"/>
  <c r="N87" i="26"/>
  <c r="J16" i="9"/>
  <c r="K16"/>
  <c r="O17"/>
  <c r="M17"/>
  <c r="J17"/>
  <c r="K17"/>
  <c r="M81" i="3"/>
  <c r="O81"/>
  <c r="P81"/>
  <c r="L21" i="26"/>
  <c r="N21"/>
  <c r="P21"/>
  <c r="O26"/>
  <c r="O129" i="23"/>
  <c r="O21" s="1"/>
  <c r="M129"/>
  <c r="M21" s="1"/>
  <c r="J129"/>
  <c r="J21" s="1"/>
  <c r="K129"/>
  <c r="O119"/>
  <c r="M119"/>
  <c r="J119"/>
  <c r="K119"/>
  <c r="K19" s="1"/>
  <c r="O96"/>
  <c r="O17" s="1"/>
  <c r="M96"/>
  <c r="M17" s="1"/>
  <c r="J96"/>
  <c r="K96"/>
  <c r="K17" s="1"/>
  <c r="K86" i="4"/>
  <c r="K16" s="1"/>
  <c r="M19"/>
  <c r="O25" i="8"/>
  <c r="N44" s="1"/>
  <c r="P44" s="1"/>
  <c r="M25"/>
  <c r="K44" s="1"/>
  <c r="M44" s="1"/>
  <c r="J25"/>
  <c r="K25"/>
  <c r="G44" s="1"/>
  <c r="O132"/>
  <c r="O133"/>
  <c r="O134"/>
  <c r="M132"/>
  <c r="M133"/>
  <c r="M134"/>
  <c r="M138"/>
  <c r="O80" s="1"/>
  <c r="J132"/>
  <c r="J133"/>
  <c r="J134"/>
  <c r="O80" i="19"/>
  <c r="O79" s="1"/>
  <c r="M80"/>
  <c r="M79" s="1"/>
  <c r="K80"/>
  <c r="J80"/>
  <c r="J79" s="1"/>
  <c r="O25"/>
  <c r="M25"/>
  <c r="K25"/>
  <c r="J25"/>
  <c r="O21"/>
  <c r="M21"/>
  <c r="K21"/>
  <c r="J21"/>
  <c r="P20"/>
  <c r="N20"/>
  <c r="L20"/>
  <c r="O123" i="20"/>
  <c r="M123"/>
  <c r="J131"/>
  <c r="J201" i="23"/>
  <c r="J200" s="1"/>
  <c r="J99" i="26"/>
  <c r="J101"/>
  <c r="M101" s="1"/>
  <c r="O101" s="1"/>
  <c r="J103"/>
  <c r="M103" s="1"/>
  <c r="O103" s="1"/>
  <c r="J104"/>
  <c r="M104" s="1"/>
  <c r="O104" s="1"/>
  <c r="J105"/>
  <c r="M105" s="1"/>
  <c r="O105" s="1"/>
  <c r="J106"/>
  <c r="M106" s="1"/>
  <c r="O106" s="1"/>
  <c r="J107"/>
  <c r="M107" s="1"/>
  <c r="O107" s="1"/>
  <c r="J108"/>
  <c r="M108" s="1"/>
  <c r="O108" s="1"/>
  <c r="J109"/>
  <c r="M109" s="1"/>
  <c r="O109" s="1"/>
  <c r="J110"/>
  <c r="M110" s="1"/>
  <c r="O110" s="1"/>
  <c r="J111"/>
  <c r="M20" i="25"/>
  <c r="M14" s="1"/>
  <c r="O209" i="8"/>
  <c r="M209"/>
  <c r="J209"/>
  <c r="K209"/>
  <c r="K20" i="25"/>
  <c r="J20"/>
  <c r="J14" s="1"/>
  <c r="P21" i="20"/>
  <c r="N21"/>
  <c r="L21"/>
  <c r="N20"/>
  <c r="L20"/>
  <c r="N18"/>
  <c r="O191"/>
  <c r="M191"/>
  <c r="J191"/>
  <c r="O179"/>
  <c r="M179"/>
  <c r="J179"/>
  <c r="O176"/>
  <c r="M176"/>
  <c r="J176"/>
  <c r="O154"/>
  <c r="M154"/>
  <c r="O92" i="24"/>
  <c r="M92"/>
  <c r="O117"/>
  <c r="M117"/>
  <c r="J117"/>
  <c r="O122"/>
  <c r="M122"/>
  <c r="M19" s="1"/>
  <c r="J122"/>
  <c r="J19" s="1"/>
  <c r="O114"/>
  <c r="M114"/>
  <c r="J114"/>
  <c r="M15"/>
  <c r="O20"/>
  <c r="M20"/>
  <c r="O175"/>
  <c r="M175"/>
  <c r="J175"/>
  <c r="K175"/>
  <c r="K19" s="1"/>
  <c r="O170"/>
  <c r="M170"/>
  <c r="J170"/>
  <c r="K170"/>
  <c r="K18" s="1"/>
  <c r="O167"/>
  <c r="M167"/>
  <c r="J167"/>
  <c r="J140" s="1"/>
  <c r="K167"/>
  <c r="K17" s="1"/>
  <c r="O19" i="2"/>
  <c r="M19"/>
  <c r="J19"/>
  <c r="K19"/>
  <c r="M18"/>
  <c r="J18"/>
  <c r="K18"/>
  <c r="K17"/>
  <c r="O15"/>
  <c r="O29" i="4"/>
  <c r="M29"/>
  <c r="J29"/>
  <c r="K29"/>
  <c r="J25"/>
  <c r="P24"/>
  <c r="N24"/>
  <c r="L24"/>
  <c r="O122"/>
  <c r="M122"/>
  <c r="K20"/>
  <c r="O19"/>
  <c r="J19"/>
  <c r="K19"/>
  <c r="O110"/>
  <c r="M110"/>
  <c r="K110"/>
  <c r="O107"/>
  <c r="M107"/>
  <c r="K107"/>
  <c r="K17" s="1"/>
  <c r="O86"/>
  <c r="M86"/>
  <c r="O27" i="6"/>
  <c r="M27"/>
  <c r="J27"/>
  <c r="K27"/>
  <c r="G46" s="1"/>
  <c r="O31"/>
  <c r="M31"/>
  <c r="J31"/>
  <c r="P26"/>
  <c r="N26"/>
  <c r="L26"/>
  <c r="O29" i="8"/>
  <c r="M29"/>
  <c r="J29"/>
  <c r="P24"/>
  <c r="N24"/>
  <c r="L24"/>
  <c r="O32" i="23"/>
  <c r="M32"/>
  <c r="J32"/>
  <c r="O28"/>
  <c r="N46" s="1"/>
  <c r="P46" s="1"/>
  <c r="M28"/>
  <c r="K46" s="1"/>
  <c r="M46" s="1"/>
  <c r="J28"/>
  <c r="K28"/>
  <c r="G46" s="1"/>
  <c r="O131"/>
  <c r="O22" s="1"/>
  <c r="M131"/>
  <c r="M22" s="1"/>
  <c r="J131"/>
  <c r="J22" s="1"/>
  <c r="K131"/>
  <c r="K22" s="1"/>
  <c r="O123"/>
  <c r="M123"/>
  <c r="J123"/>
  <c r="K123"/>
  <c r="M92"/>
  <c r="M16" s="1"/>
  <c r="O178"/>
  <c r="M178"/>
  <c r="J178"/>
  <c r="K178"/>
  <c r="O175"/>
  <c r="M175"/>
  <c r="J175"/>
  <c r="K175"/>
  <c r="O88" i="26"/>
  <c r="M88"/>
  <c r="M87" s="1"/>
  <c r="K88"/>
  <c r="K15" s="1"/>
  <c r="K115"/>
  <c r="K114" s="1"/>
  <c r="K91" s="1"/>
  <c r="O29" i="25"/>
  <c r="M29"/>
  <c r="J29"/>
  <c r="K29"/>
  <c r="O25"/>
  <c r="M25"/>
  <c r="K44" s="1"/>
  <c r="J25"/>
  <c r="K25"/>
  <c r="G44" s="1"/>
  <c r="P24"/>
  <c r="N24"/>
  <c r="L24"/>
  <c r="O29" i="24"/>
  <c r="M29"/>
  <c r="J29"/>
  <c r="K29"/>
  <c r="J25"/>
  <c r="P24"/>
  <c r="N24"/>
  <c r="L24"/>
  <c r="O31" i="20"/>
  <c r="M31"/>
  <c r="K31"/>
  <c r="J31"/>
  <c r="P26"/>
  <c r="N26"/>
  <c r="L26"/>
  <c r="O27" i="9"/>
  <c r="M27"/>
  <c r="J27"/>
  <c r="K27"/>
  <c r="O23"/>
  <c r="M23"/>
  <c r="J23"/>
  <c r="K23"/>
  <c r="P22"/>
  <c r="N22"/>
  <c r="L22"/>
  <c r="O32" i="3"/>
  <c r="M32"/>
  <c r="J32"/>
  <c r="K32"/>
  <c r="J28"/>
  <c r="P27"/>
  <c r="N27"/>
  <c r="L27"/>
  <c r="O29" i="2"/>
  <c r="M29"/>
  <c r="J29"/>
  <c r="O25"/>
  <c r="N44" s="1"/>
  <c r="P24"/>
  <c r="N24"/>
  <c r="L24"/>
  <c r="K29"/>
  <c r="O19" i="24" l="1"/>
  <c r="J17"/>
  <c r="J14" s="1"/>
  <c r="J87"/>
  <c r="J18"/>
  <c r="K21" i="23"/>
  <c r="M19"/>
  <c r="O19"/>
  <c r="J17"/>
  <c r="J19"/>
  <c r="P80" i="6"/>
  <c r="P75"/>
  <c r="J89"/>
  <c r="M131" i="20"/>
  <c r="M20" s="1"/>
  <c r="O131"/>
  <c r="O20" s="1"/>
  <c r="M99"/>
  <c r="M16" s="1"/>
  <c r="J99"/>
  <c r="J16" s="1"/>
  <c r="O99"/>
  <c r="O16" s="1"/>
  <c r="J44" i="8"/>
  <c r="J191"/>
  <c r="J19" s="1"/>
  <c r="O191"/>
  <c r="J18"/>
  <c r="J183"/>
  <c r="J161"/>
  <c r="J16" s="1"/>
  <c r="O161"/>
  <c r="M161"/>
  <c r="M191"/>
  <c r="M127"/>
  <c r="O138"/>
  <c r="O127"/>
  <c r="O108"/>
  <c r="M108"/>
  <c r="J46" i="23"/>
  <c r="K14" i="24"/>
  <c r="K14" i="9"/>
  <c r="K79" i="19"/>
  <c r="J16" i="4"/>
  <c r="J18" i="3"/>
  <c r="O16" i="4"/>
  <c r="O18" i="3"/>
  <c r="J17" i="4"/>
  <c r="O17"/>
  <c r="J18"/>
  <c r="J119" i="3"/>
  <c r="O18" i="4"/>
  <c r="O119" i="3"/>
  <c r="M20" i="4"/>
  <c r="M23" i="3"/>
  <c r="O17" i="24"/>
  <c r="O18"/>
  <c r="M16"/>
  <c r="M87"/>
  <c r="J21" i="20"/>
  <c r="O83" i="2"/>
  <c r="M16" i="4"/>
  <c r="M18" i="3"/>
  <c r="M17" i="4"/>
  <c r="K18"/>
  <c r="K119" i="3"/>
  <c r="M18" i="4"/>
  <c r="M119" i="3"/>
  <c r="J20" i="4"/>
  <c r="J23" i="3"/>
  <c r="O20" i="4"/>
  <c r="O23" i="3"/>
  <c r="M17" i="24"/>
  <c r="M18"/>
  <c r="O16"/>
  <c r="O87"/>
  <c r="M83" i="2"/>
  <c r="K14" i="25"/>
  <c r="G40" s="1"/>
  <c r="J157" i="8"/>
  <c r="M15" i="19"/>
  <c r="M14" s="1"/>
  <c r="J91" i="3"/>
  <c r="M149" i="20"/>
  <c r="O149"/>
  <c r="J95"/>
  <c r="J15" s="1"/>
  <c r="J140" i="3"/>
  <c r="K149" i="23"/>
  <c r="N81" i="3"/>
  <c r="J83" i="2"/>
  <c r="J87" i="26"/>
  <c r="O87"/>
  <c r="J92"/>
  <c r="J91" s="1"/>
  <c r="M16" i="2"/>
  <c r="N46" i="6"/>
  <c r="P46" s="1"/>
  <c r="K46"/>
  <c r="M46" s="1"/>
  <c r="J46"/>
  <c r="K87" i="26"/>
  <c r="N74" s="1"/>
  <c r="O91" i="23"/>
  <c r="M91"/>
  <c r="O15" i="19"/>
  <c r="O14" s="1"/>
  <c r="K15"/>
  <c r="K14" s="1"/>
  <c r="J15"/>
  <c r="J14" s="1"/>
  <c r="J29" s="1"/>
  <c r="J20" s="1"/>
  <c r="M149" i="23"/>
  <c r="J149"/>
  <c r="M91" i="3"/>
  <c r="O18" i="20"/>
  <c r="O19"/>
  <c r="M18"/>
  <c r="K94"/>
  <c r="K93" s="1"/>
  <c r="J20" i="8"/>
  <c r="K140" i="24"/>
  <c r="N44" i="25"/>
  <c r="M44"/>
  <c r="J44"/>
  <c r="O15" i="24"/>
  <c r="J16" i="2"/>
  <c r="J15"/>
  <c r="P44"/>
  <c r="M16" i="9"/>
  <c r="M14" s="1"/>
  <c r="O16"/>
  <c r="O14" s="1"/>
  <c r="J15"/>
  <c r="J14" s="1"/>
  <c r="M18" i="8"/>
  <c r="O18"/>
  <c r="J149" i="20"/>
  <c r="N14"/>
  <c r="L14"/>
  <c r="O20" i="25"/>
  <c r="O14" s="1"/>
  <c r="O15" i="20"/>
  <c r="K91" i="23"/>
  <c r="K90" s="1"/>
  <c r="J91"/>
  <c r="M157" i="8"/>
  <c r="O157"/>
  <c r="K18"/>
  <c r="J27" i="20"/>
  <c r="M15"/>
  <c r="M140" i="24"/>
  <c r="O81" i="4"/>
  <c r="O15"/>
  <c r="K81"/>
  <c r="K15"/>
  <c r="M81"/>
  <c r="M15"/>
  <c r="M14" s="1"/>
  <c r="K15" i="2"/>
  <c r="O18"/>
  <c r="M21" i="20"/>
  <c r="J18"/>
  <c r="M99" i="26"/>
  <c r="M27" i="20"/>
  <c r="M176" i="3"/>
  <c r="M22" s="1"/>
  <c r="O16" i="2"/>
  <c r="O21" i="20"/>
  <c r="M19"/>
  <c r="K31" i="9" l="1"/>
  <c r="G38"/>
  <c r="K86" i="26"/>
  <c r="M14" i="24"/>
  <c r="P80" i="8"/>
  <c r="J14" i="2"/>
  <c r="K14" i="4"/>
  <c r="G40" s="1"/>
  <c r="J40" s="1"/>
  <c r="J39" s="1"/>
  <c r="O14"/>
  <c r="J14"/>
  <c r="J33" s="1"/>
  <c r="G45" s="1"/>
  <c r="N83" i="20"/>
  <c r="O156" i="8"/>
  <c r="M156"/>
  <c r="K86" i="24"/>
  <c r="K33" i="25"/>
  <c r="J15" i="8"/>
  <c r="J156"/>
  <c r="O14" i="24"/>
  <c r="N81" i="23"/>
  <c r="K40" i="4"/>
  <c r="J21" i="3"/>
  <c r="J116"/>
  <c r="J20" s="1"/>
  <c r="M21"/>
  <c r="M116"/>
  <c r="M20" s="1"/>
  <c r="O21"/>
  <c r="O116"/>
  <c r="O20" s="1"/>
  <c r="O17" i="8"/>
  <c r="K103"/>
  <c r="K102" s="1"/>
  <c r="K14" i="26"/>
  <c r="K14" i="2"/>
  <c r="J90" i="23"/>
  <c r="J86" i="26"/>
  <c r="J15"/>
  <c r="K116" i="3"/>
  <c r="K21"/>
  <c r="M92" i="26"/>
  <c r="M86" i="24"/>
  <c r="M17" i="3"/>
  <c r="J17"/>
  <c r="M17" i="8"/>
  <c r="O15" i="23"/>
  <c r="P80"/>
  <c r="O80"/>
  <c r="M90"/>
  <c r="J17" i="8"/>
  <c r="M103"/>
  <c r="J94" i="20"/>
  <c r="J93" s="1"/>
  <c r="J20"/>
  <c r="M29" i="19"/>
  <c r="K41" s="1"/>
  <c r="K37"/>
  <c r="M37" s="1"/>
  <c r="M35" s="1"/>
  <c r="M88" i="6"/>
  <c r="J88"/>
  <c r="O88"/>
  <c r="K19" i="20"/>
  <c r="K14" s="1"/>
  <c r="O91" i="3"/>
  <c r="N38" i="9"/>
  <c r="N37" s="1"/>
  <c r="J86" i="24"/>
  <c r="O140"/>
  <c r="J26" i="26"/>
  <c r="M14" i="20"/>
  <c r="O14"/>
  <c r="N80" i="23"/>
  <c r="O29" i="19"/>
  <c r="N37"/>
  <c r="K35"/>
  <c r="K29"/>
  <c r="G37"/>
  <c r="O31" i="9"/>
  <c r="N43" s="1"/>
  <c r="O19" i="8"/>
  <c r="M19"/>
  <c r="O14" i="2"/>
  <c r="K18" i="42"/>
  <c r="K14" s="1"/>
  <c r="J111"/>
  <c r="J82" s="1"/>
  <c r="O18"/>
  <c r="O14" s="1"/>
  <c r="M82"/>
  <c r="M18"/>
  <c r="M14" s="1"/>
  <c r="P44" i="25"/>
  <c r="K46" i="20"/>
  <c r="M46" s="1"/>
  <c r="J24" i="4"/>
  <c r="J15" i="23"/>
  <c r="M15" i="2"/>
  <c r="M14" s="1"/>
  <c r="O33" i="4"/>
  <c r="N45" s="1"/>
  <c r="N40"/>
  <c r="M16" i="8"/>
  <c r="M74" i="26"/>
  <c r="O140" i="3"/>
  <c r="O149" i="23"/>
  <c r="O20" i="8"/>
  <c r="M15" i="23"/>
  <c r="M94" i="20"/>
  <c r="O99" i="26"/>
  <c r="P76" i="2"/>
  <c r="P77"/>
  <c r="O94" i="20"/>
  <c r="O103" i="8"/>
  <c r="P92" s="1"/>
  <c r="M15"/>
  <c r="N76" i="2"/>
  <c r="N77"/>
  <c r="O16" i="8"/>
  <c r="M20"/>
  <c r="K22" i="9" l="1"/>
  <c r="G43"/>
  <c r="K33" i="42"/>
  <c r="G40"/>
  <c r="K33" i="4"/>
  <c r="K24" s="1"/>
  <c r="G39"/>
  <c r="O93" i="20"/>
  <c r="P83"/>
  <c r="M93"/>
  <c r="O83"/>
  <c r="P75" i="8"/>
  <c r="O92"/>
  <c r="O75"/>
  <c r="N75"/>
  <c r="K24" i="25"/>
  <c r="G45"/>
  <c r="J14" i="26"/>
  <c r="M91"/>
  <c r="M86" s="1"/>
  <c r="M15"/>
  <c r="G37"/>
  <c r="G42" i="23"/>
  <c r="N92" i="8"/>
  <c r="O90" i="23"/>
  <c r="M33" i="4"/>
  <c r="M24" s="1"/>
  <c r="M90" i="3"/>
  <c r="O86" i="24"/>
  <c r="K30" i="26"/>
  <c r="G42" s="1"/>
  <c r="K33" i="24"/>
  <c r="G40"/>
  <c r="J40" s="1"/>
  <c r="J39" s="1"/>
  <c r="K33" i="2"/>
  <c r="G40"/>
  <c r="J90" i="3"/>
  <c r="J89" s="1"/>
  <c r="J102" i="8"/>
  <c r="O102"/>
  <c r="O92" i="26"/>
  <c r="O15" s="1"/>
  <c r="K36" i="23"/>
  <c r="J14" i="20"/>
  <c r="K20" i="3"/>
  <c r="K90"/>
  <c r="K89" s="1"/>
  <c r="M102" i="8"/>
  <c r="O90" i="3"/>
  <c r="O17"/>
  <c r="M20" i="19"/>
  <c r="P38" i="9"/>
  <c r="P37" s="1"/>
  <c r="G37"/>
  <c r="K38"/>
  <c r="K37" s="1"/>
  <c r="M16" i="3"/>
  <c r="O33" i="2"/>
  <c r="N45" s="1"/>
  <c r="N43" s="1"/>
  <c r="O33" i="24"/>
  <c r="N45" s="1"/>
  <c r="N43" s="1"/>
  <c r="K40"/>
  <c r="M40" s="1"/>
  <c r="M39" s="1"/>
  <c r="O82" i="42"/>
  <c r="J16" i="3"/>
  <c r="N42" i="23"/>
  <c r="N41" s="1"/>
  <c r="O36"/>
  <c r="N47" s="1"/>
  <c r="N35" i="19"/>
  <c r="P37"/>
  <c r="P35" s="1"/>
  <c r="O20"/>
  <c r="N41"/>
  <c r="M41"/>
  <c r="M39" s="1"/>
  <c r="K39"/>
  <c r="K20"/>
  <c r="G41"/>
  <c r="G35"/>
  <c r="J37"/>
  <c r="J35" s="1"/>
  <c r="O22" i="9"/>
  <c r="J31"/>
  <c r="M31"/>
  <c r="K82" i="42"/>
  <c r="N40" i="2"/>
  <c r="N39" s="1"/>
  <c r="M140" i="3"/>
  <c r="J18" i="42"/>
  <c r="J33" i="24"/>
  <c r="J24" s="1"/>
  <c r="M33"/>
  <c r="K45" s="1"/>
  <c r="M45" s="1"/>
  <c r="M43" s="1"/>
  <c r="N40"/>
  <c r="P40" s="1"/>
  <c r="P39" s="1"/>
  <c r="J45" i="4"/>
  <c r="J43" s="1"/>
  <c r="J33" i="25"/>
  <c r="K14" i="8"/>
  <c r="M36" i="23"/>
  <c r="K42"/>
  <c r="J36"/>
  <c r="M14" i="8"/>
  <c r="J33" i="2"/>
  <c r="O77"/>
  <c r="O76"/>
  <c r="K40"/>
  <c r="M33"/>
  <c r="O33" i="42"/>
  <c r="O24" s="1"/>
  <c r="N45" s="1"/>
  <c r="N43" s="1"/>
  <c r="N40"/>
  <c r="M33"/>
  <c r="K45" s="1"/>
  <c r="K40"/>
  <c r="O24" i="4"/>
  <c r="P81" i="23"/>
  <c r="K39" i="4"/>
  <c r="M40"/>
  <c r="M39" s="1"/>
  <c r="P40"/>
  <c r="P39" s="1"/>
  <c r="N39"/>
  <c r="N43"/>
  <c r="P45"/>
  <c r="P43" s="1"/>
  <c r="P43" i="9"/>
  <c r="P41" s="1"/>
  <c r="N41"/>
  <c r="O81" i="23"/>
  <c r="O15" i="8"/>
  <c r="M14" i="6"/>
  <c r="G41" i="9" l="1"/>
  <c r="K24" i="42"/>
  <c r="G45"/>
  <c r="G43" s="1"/>
  <c r="J33"/>
  <c r="J14"/>
  <c r="J35" i="20"/>
  <c r="J26" s="1"/>
  <c r="G40" i="8"/>
  <c r="M14" i="26"/>
  <c r="K33" i="8"/>
  <c r="K27" i="23"/>
  <c r="G47"/>
  <c r="O91" i="26"/>
  <c r="O86" s="1"/>
  <c r="K21"/>
  <c r="P75" i="42"/>
  <c r="K45" i="4"/>
  <c r="K43" s="1"/>
  <c r="M89" i="3"/>
  <c r="K24" i="24"/>
  <c r="G45"/>
  <c r="K24" i="2"/>
  <c r="G45"/>
  <c r="O89" i="3"/>
  <c r="K16"/>
  <c r="G43" s="1"/>
  <c r="O16"/>
  <c r="J38" i="9"/>
  <c r="J37" s="1"/>
  <c r="M38"/>
  <c r="M37" s="1"/>
  <c r="P45" i="2"/>
  <c r="P43" s="1"/>
  <c r="O24"/>
  <c r="O33" i="25"/>
  <c r="O24" s="1"/>
  <c r="M33"/>
  <c r="K45" s="1"/>
  <c r="K43" s="1"/>
  <c r="M35" i="6"/>
  <c r="J14" i="8"/>
  <c r="O24" i="24"/>
  <c r="P45"/>
  <c r="P43" s="1"/>
  <c r="K39"/>
  <c r="G39"/>
  <c r="J30" i="26"/>
  <c r="G42" i="20"/>
  <c r="J42" s="1"/>
  <c r="J41" s="1"/>
  <c r="K40" i="8"/>
  <c r="M40" s="1"/>
  <c r="M39" s="1"/>
  <c r="P42" i="23"/>
  <c r="P41" s="1"/>
  <c r="O27"/>
  <c r="N39" i="19"/>
  <c r="P41"/>
  <c r="P39" s="1"/>
  <c r="G39"/>
  <c r="J41"/>
  <c r="J39" s="1"/>
  <c r="J43" i="9"/>
  <c r="J41" s="1"/>
  <c r="J22"/>
  <c r="M22"/>
  <c r="K43"/>
  <c r="P40" i="2"/>
  <c r="P39" s="1"/>
  <c r="G39" i="42"/>
  <c r="K43" i="24"/>
  <c r="M24"/>
  <c r="N39"/>
  <c r="G43" i="4"/>
  <c r="J24" i="42"/>
  <c r="J24" i="25"/>
  <c r="K40"/>
  <c r="N40"/>
  <c r="M27" i="23"/>
  <c r="K47"/>
  <c r="M42"/>
  <c r="M41" s="1"/>
  <c r="K41"/>
  <c r="J27"/>
  <c r="J42"/>
  <c r="J41" s="1"/>
  <c r="G41"/>
  <c r="M33" i="8"/>
  <c r="M24" s="1"/>
  <c r="O14"/>
  <c r="O14" i="6"/>
  <c r="J40" i="2"/>
  <c r="J39" s="1"/>
  <c r="G39"/>
  <c r="J24"/>
  <c r="M40"/>
  <c r="M39" s="1"/>
  <c r="K39"/>
  <c r="M24"/>
  <c r="K45"/>
  <c r="P45" i="42"/>
  <c r="P43" s="1"/>
  <c r="N39"/>
  <c r="P40"/>
  <c r="P39" s="1"/>
  <c r="M24"/>
  <c r="K39"/>
  <c r="M40"/>
  <c r="M39" s="1"/>
  <c r="N45" i="23"/>
  <c r="P47"/>
  <c r="P45" s="1"/>
  <c r="J36" i="3"/>
  <c r="K43" i="42"/>
  <c r="M45"/>
  <c r="M43" s="1"/>
  <c r="J14" i="6"/>
  <c r="J45" i="42" l="1"/>
  <c r="J43" s="1"/>
  <c r="K24" i="8"/>
  <c r="G45"/>
  <c r="K36" i="3"/>
  <c r="O14" i="26"/>
  <c r="M45" i="4"/>
  <c r="M43" s="1"/>
  <c r="O36" i="3"/>
  <c r="O27" s="1"/>
  <c r="N43"/>
  <c r="P43" s="1"/>
  <c r="P42" s="1"/>
  <c r="N45" i="25"/>
  <c r="N43" s="1"/>
  <c r="K42" i="6"/>
  <c r="M42" s="1"/>
  <c r="M41" s="1"/>
  <c r="M45" i="25"/>
  <c r="M43" s="1"/>
  <c r="M24"/>
  <c r="J33" i="8"/>
  <c r="G39"/>
  <c r="J40" i="42"/>
  <c r="J39" s="1"/>
  <c r="K37" i="26"/>
  <c r="K36" s="1"/>
  <c r="J37"/>
  <c r="J36" s="1"/>
  <c r="G36"/>
  <c r="M30"/>
  <c r="M21" s="1"/>
  <c r="J21"/>
  <c r="G41" i="20"/>
  <c r="N40" i="8"/>
  <c r="N39" s="1"/>
  <c r="K39"/>
  <c r="N42" i="6"/>
  <c r="N41" s="1"/>
  <c r="K41" i="9"/>
  <c r="M43"/>
  <c r="M41" s="1"/>
  <c r="G43" i="24"/>
  <c r="J45"/>
  <c r="J43" s="1"/>
  <c r="K45" i="8"/>
  <c r="M45" s="1"/>
  <c r="M43" s="1"/>
  <c r="G39" i="25"/>
  <c r="J40"/>
  <c r="J39" s="1"/>
  <c r="G43"/>
  <c r="J45"/>
  <c r="J43" s="1"/>
  <c r="K39"/>
  <c r="M40"/>
  <c r="M39" s="1"/>
  <c r="P40"/>
  <c r="P39" s="1"/>
  <c r="N39"/>
  <c r="M47" i="23"/>
  <c r="M45" s="1"/>
  <c r="K45"/>
  <c r="J47"/>
  <c r="J45" s="1"/>
  <c r="G45"/>
  <c r="O35" i="20"/>
  <c r="O26" s="1"/>
  <c r="N42"/>
  <c r="M35"/>
  <c r="K47" s="1"/>
  <c r="K42"/>
  <c r="O33" i="8"/>
  <c r="O35" i="6"/>
  <c r="O26" s="1"/>
  <c r="G43" i="2"/>
  <c r="J45"/>
  <c r="J43" s="1"/>
  <c r="M45"/>
  <c r="M43" s="1"/>
  <c r="K43"/>
  <c r="M36" i="3"/>
  <c r="K43"/>
  <c r="J27"/>
  <c r="J43"/>
  <c r="J42" s="1"/>
  <c r="G42"/>
  <c r="J35" i="6"/>
  <c r="M26"/>
  <c r="K47"/>
  <c r="G40" i="26"/>
  <c r="J42"/>
  <c r="J40" s="1"/>
  <c r="K35" i="20"/>
  <c r="G43" i="8" l="1"/>
  <c r="K27" i="3"/>
  <c r="G48"/>
  <c r="G46" s="1"/>
  <c r="O30" i="26"/>
  <c r="O21" s="1"/>
  <c r="N37"/>
  <c r="N36" s="1"/>
  <c r="N42" i="3"/>
  <c r="N48"/>
  <c r="N46" s="1"/>
  <c r="P45" i="25"/>
  <c r="P43" s="1"/>
  <c r="K41" i="6"/>
  <c r="M37" i="26"/>
  <c r="M36" s="1"/>
  <c r="P40" i="8"/>
  <c r="P39" s="1"/>
  <c r="J45"/>
  <c r="J43" s="1"/>
  <c r="J24"/>
  <c r="J40"/>
  <c r="J39" s="1"/>
  <c r="K42" i="26"/>
  <c r="K40" s="1"/>
  <c r="P42" i="6"/>
  <c r="P41" s="1"/>
  <c r="K43" i="8"/>
  <c r="P42" i="20"/>
  <c r="P41" s="1"/>
  <c r="N41"/>
  <c r="N47"/>
  <c r="N45" s="1"/>
  <c r="K41"/>
  <c r="M42"/>
  <c r="M41" s="1"/>
  <c r="M26"/>
  <c r="N45" i="8"/>
  <c r="O24"/>
  <c r="N47" i="6"/>
  <c r="N45" s="1"/>
  <c r="M27" i="3"/>
  <c r="K48"/>
  <c r="K42"/>
  <c r="M43"/>
  <c r="M42" s="1"/>
  <c r="J26" i="6"/>
  <c r="M47"/>
  <c r="M45" s="1"/>
  <c r="K45"/>
  <c r="M47" i="20"/>
  <c r="M45" s="1"/>
  <c r="K45"/>
  <c r="K26"/>
  <c r="G47"/>
  <c r="J48" i="3" l="1"/>
  <c r="J46" s="1"/>
  <c r="N42" i="26"/>
  <c r="N40" s="1"/>
  <c r="P37"/>
  <c r="P36" s="1"/>
  <c r="P48" i="3"/>
  <c r="P46" s="1"/>
  <c r="M42" i="26"/>
  <c r="M40" s="1"/>
  <c r="P42"/>
  <c r="P40" s="1"/>
  <c r="P47" i="20"/>
  <c r="P45" s="1"/>
  <c r="N43" i="8"/>
  <c r="P45"/>
  <c r="P43" s="1"/>
  <c r="P47" i="6"/>
  <c r="P45" s="1"/>
  <c r="K46" i="3"/>
  <c r="M48"/>
  <c r="M46" s="1"/>
  <c r="G45" i="20"/>
  <c r="J47"/>
  <c r="J45" s="1"/>
  <c r="I81" i="4"/>
  <c r="K14" i="6"/>
  <c r="G42" l="1"/>
  <c r="K35"/>
  <c r="G41" l="1"/>
  <c r="J42"/>
  <c r="J41" s="1"/>
  <c r="K26"/>
  <c r="G47"/>
  <c r="J47" l="1"/>
  <c r="J45" s="1"/>
  <c r="G45"/>
</calcChain>
</file>

<file path=xl/sharedStrings.xml><?xml version="1.0" encoding="utf-8"?>
<sst xmlns="http://schemas.openxmlformats.org/spreadsheetml/2006/main" count="6063" uniqueCount="643">
  <si>
    <t xml:space="preserve">1,Acordarea ajutorului metodologic şi consultativ persoanelor interesate în domeniul legislaţiei muncii. 2. Difuzarea informaţiilor despre cele mai eficace metode de respectare a legislaţiei muncii.  </t>
  </si>
  <si>
    <t>r5</t>
  </si>
  <si>
    <t>Numărul încălcărilor depistate și prescripțiilor înaintate</t>
  </si>
  <si>
    <t>r6</t>
  </si>
  <si>
    <t>Numărul informațiilor parvenite de la agenții economici privind remedierea încălcărilor depistate</t>
  </si>
  <si>
    <t>o9</t>
  </si>
  <si>
    <t>Numărul proceselor verbale de control întocmite</t>
  </si>
  <si>
    <t>Durata medie de efectuare a unei vizite de control</t>
  </si>
  <si>
    <t>zile</t>
  </si>
  <si>
    <t>Procrarea mașinilor și utilajelor</t>
  </si>
  <si>
    <t>o12</t>
  </si>
  <si>
    <t>Numărul de întreprinderi</t>
  </si>
  <si>
    <t>Suma anuala alocata unei intreprinderi pentru procurarea utilajului si materiei prime</t>
  </si>
  <si>
    <t>Protecție socială a unor categorii de cetățeni</t>
  </si>
  <si>
    <t>19</t>
  </si>
  <si>
    <t>01</t>
  </si>
  <si>
    <t>Politici și management în domeniul protecției sociale</t>
  </si>
  <si>
    <t>1091</t>
  </si>
  <si>
    <t>Administrare în domeniul protecției sociale</t>
  </si>
  <si>
    <t>Protecție persoanelor în etate</t>
  </si>
  <si>
    <t>Protecție a familiei și copilului</t>
  </si>
  <si>
    <t>08</t>
  </si>
  <si>
    <t>1050</t>
  </si>
  <si>
    <t>Protecție în caz de șomaj</t>
  </si>
  <si>
    <t>Protecție a șomerilor</t>
  </si>
  <si>
    <t>Protecție în domeniul asigurării cu locuințe</t>
  </si>
  <si>
    <t>Susținerea activităților sistemului de protecție socială</t>
  </si>
  <si>
    <t>Alte cheltuieli curente</t>
  </si>
  <si>
    <t>136/03</t>
  </si>
  <si>
    <t>Numărul specialiștilor implicați în deservirea șomerilor</t>
  </si>
  <si>
    <t>Cheltuieli pentru întreținerea unui angajat din cadrul instituției</t>
  </si>
  <si>
    <t>Ajutoare bănești</t>
  </si>
  <si>
    <t>Transferuri acordate în cadrul bugetului public naționa</t>
  </si>
  <si>
    <t>133/32</t>
  </si>
  <si>
    <t>Transferuri curente acordate cu destinație specială între instituțiile bugetului de stat și instituțiile bugetelor locale de nivelul II</t>
  </si>
  <si>
    <t>00183</t>
  </si>
  <si>
    <t>Servicii bancare 113/47</t>
  </si>
  <si>
    <t>135/07</t>
  </si>
  <si>
    <t>Numarul persoanelor plasate in cimpul muncii</t>
  </si>
  <si>
    <t>Numărul persoanelor care au absolvit cursurile de formare profesională</t>
  </si>
  <si>
    <t>Costul mediu al unei persoane instruite</t>
  </si>
  <si>
    <t>e3</t>
  </si>
  <si>
    <t>Cheltuieli medii lunare pu intretinerea unui beneficiar</t>
  </si>
  <si>
    <t>Norma la alimentaţie</t>
  </si>
  <si>
    <t xml:space="preserve">Speranta </t>
  </si>
  <si>
    <t>Venituri telefonie mobilă</t>
  </si>
  <si>
    <t>Venituri înmatriculate auto</t>
  </si>
  <si>
    <t>Realizarea activelor</t>
  </si>
  <si>
    <t>Elaborarea standartelor ocupaționale</t>
  </si>
  <si>
    <t>Veteranii si invalizii de razboi care beneficiaza de o calatorie (tur-retur) pe an gratuita cu transportul feroviar sau auto de pasageri in cadrul statelor CSI</t>
  </si>
  <si>
    <t>unitați</t>
  </si>
  <si>
    <t>112 96 1</t>
  </si>
  <si>
    <t>054</t>
  </si>
  <si>
    <t>Formularul nr.4</t>
  </si>
  <si>
    <t>Compensații (CSI)</t>
  </si>
  <si>
    <t>135/24</t>
  </si>
  <si>
    <t>11297 1</t>
  </si>
  <si>
    <t>112/47</t>
  </si>
  <si>
    <t>Cod</t>
  </si>
  <si>
    <t>Denumirea</t>
  </si>
  <si>
    <t>Sursa (S3S4)</t>
  </si>
  <si>
    <t>Originea sursei (S5)</t>
  </si>
  <si>
    <t>Donator (S6)</t>
  </si>
  <si>
    <t>F3</t>
  </si>
  <si>
    <t>P3 (7xx)</t>
  </si>
  <si>
    <t>Eco k6</t>
  </si>
  <si>
    <t>TOTAL</t>
  </si>
  <si>
    <t>Descriere</t>
  </si>
  <si>
    <t>Executat</t>
  </si>
  <si>
    <t>Aprobat</t>
  </si>
  <si>
    <t>Proiect</t>
  </si>
  <si>
    <t>Estimat</t>
  </si>
  <si>
    <t>X</t>
  </si>
  <si>
    <t>D. Estimarea cheltuielilor</t>
  </si>
  <si>
    <t>Subgrupa</t>
  </si>
  <si>
    <t>Program</t>
  </si>
  <si>
    <t>Subprogram</t>
  </si>
  <si>
    <t>DII. Indicatorii de performanţă</t>
  </si>
  <si>
    <t>Scop</t>
  </si>
  <si>
    <t>Descriere succintă</t>
  </si>
  <si>
    <t>Categoria</t>
  </si>
  <si>
    <t>De rezultat</t>
  </si>
  <si>
    <t>De produs</t>
  </si>
  <si>
    <t>De eficiență</t>
  </si>
  <si>
    <t>Unitatea de măsură</t>
  </si>
  <si>
    <t>Propuneri de buget</t>
  </si>
  <si>
    <t>Sursa</t>
  </si>
  <si>
    <t xml:space="preserve">Autoritatea publică </t>
  </si>
  <si>
    <t>Instituţia</t>
  </si>
  <si>
    <t>F1</t>
  </si>
  <si>
    <t>Eco (k2)</t>
  </si>
  <si>
    <t>A.1. CHELTUIELI, total</t>
  </si>
  <si>
    <t>P3</t>
  </si>
  <si>
    <t>Eco (k6)</t>
  </si>
  <si>
    <t>Soldul costului de deviz la                 01.01 2016</t>
  </si>
  <si>
    <t>Executare scontată</t>
  </si>
  <si>
    <t>Soldul costului de deviz la 01.01.2015</t>
  </si>
  <si>
    <t>Anul de lansare a proiectului</t>
  </si>
  <si>
    <t>Costul total al proiectului</t>
  </si>
  <si>
    <t>P1P2</t>
  </si>
  <si>
    <t>10=(8-9)</t>
  </si>
  <si>
    <t>Data prezentării      _______________________</t>
  </si>
  <si>
    <t>Stabilit</t>
  </si>
  <si>
    <t>Deviere +/-</t>
  </si>
  <si>
    <t>Propus</t>
  </si>
  <si>
    <t>Cheltuieli (r/c),             resurse  (S3)</t>
  </si>
  <si>
    <t xml:space="preserve"> Cheltuieli recurente</t>
  </si>
  <si>
    <t>Investiţii capitale</t>
  </si>
  <si>
    <t>Resurse colectate</t>
  </si>
  <si>
    <t>Resurse generale</t>
  </si>
  <si>
    <t>r</t>
  </si>
  <si>
    <t>c</t>
  </si>
  <si>
    <t>S3</t>
  </si>
  <si>
    <t>S5</t>
  </si>
  <si>
    <t>A.2.RESURSE, total (A2=A2.1+A2.2+A2.3)</t>
  </si>
  <si>
    <t>A.2.1. Resurse colectate interne,  total</t>
  </si>
  <si>
    <t>A.2.2. Resurse colectate externe,  total</t>
  </si>
  <si>
    <t>A.2.3. Resurse generale, total A.2.3=A.1-(A.2.1+A.2.2)</t>
  </si>
  <si>
    <t>Bugetul de stat</t>
  </si>
  <si>
    <t>Ajutorul material</t>
  </si>
  <si>
    <t>Premierile</t>
  </si>
  <si>
    <t>Contribuţiile de asigurare sociale de stat obligatoriu</t>
  </si>
  <si>
    <t>Formare profesională</t>
  </si>
  <si>
    <t>Servicii editoriale</t>
  </si>
  <si>
    <t>Indemnizații pentru incapacitatea temporară de muncă achitate din mijloacele financiare ale angajatorului</t>
  </si>
  <si>
    <t>Salariul de bază</t>
  </si>
  <si>
    <t>Sporurile și suplimente la salariul de bază</t>
  </si>
  <si>
    <t>Remunerarea muncii temporare</t>
  </si>
  <si>
    <t>Bunuri și servicii</t>
  </si>
  <si>
    <t>Materiale de uz gospodăresc și rechizite de birou</t>
  </si>
  <si>
    <t>Produse alimentare</t>
  </si>
  <si>
    <t>Servicii poștale</t>
  </si>
  <si>
    <t>Servicii de telecomunicații</t>
  </si>
  <si>
    <t>Servicii de transport</t>
  </si>
  <si>
    <t xml:space="preserve">Combustibil, carburanți și librifianți </t>
  </si>
  <si>
    <t>Piese de schimb</t>
  </si>
  <si>
    <t xml:space="preserve">Accesorii de pat, îmbrăcăminte, încălțăminte </t>
  </si>
  <si>
    <t xml:space="preserve">Servicii de reparații curente </t>
  </si>
  <si>
    <t xml:space="preserve">Servicii de locațiune </t>
  </si>
  <si>
    <t>113/19</t>
  </si>
  <si>
    <t>114/01</t>
  </si>
  <si>
    <t>114/02</t>
  </si>
  <si>
    <t>116/01</t>
  </si>
  <si>
    <t>135/31</t>
  </si>
  <si>
    <t>242</t>
  </si>
  <si>
    <t>Reparații capitale ale clădirilor</t>
  </si>
  <si>
    <t>243/03</t>
  </si>
  <si>
    <t>Remunerarea muncii</t>
  </si>
  <si>
    <t>111/0</t>
  </si>
  <si>
    <t>111/1</t>
  </si>
  <si>
    <t>111/3</t>
  </si>
  <si>
    <t>111/4</t>
  </si>
  <si>
    <t>111/6</t>
  </si>
  <si>
    <t>111/7</t>
  </si>
  <si>
    <t>112</t>
  </si>
  <si>
    <t>113/01</t>
  </si>
  <si>
    <t>113/02</t>
  </si>
  <si>
    <t>113/03</t>
  </si>
  <si>
    <t>113/04</t>
  </si>
  <si>
    <t>113/06</t>
  </si>
  <si>
    <t>113/09,15</t>
  </si>
  <si>
    <t>113/10</t>
  </si>
  <si>
    <t>113/11</t>
  </si>
  <si>
    <t>113/13</t>
  </si>
  <si>
    <t>113/14</t>
  </si>
  <si>
    <t>113/17,18</t>
  </si>
  <si>
    <t>113/21</t>
  </si>
  <si>
    <t>113/22</t>
  </si>
  <si>
    <t>113/23</t>
  </si>
  <si>
    <t>113/28</t>
  </si>
  <si>
    <t>113/29</t>
  </si>
  <si>
    <t>113/30</t>
  </si>
  <si>
    <t>113/34</t>
  </si>
  <si>
    <t>113/35</t>
  </si>
  <si>
    <t>Gaze</t>
  </si>
  <si>
    <t>Energie electrică</t>
  </si>
  <si>
    <t>Energie termică</t>
  </si>
  <si>
    <t>Materiale p/u scopuri didactice, științifice și alte scopuri</t>
  </si>
  <si>
    <t>Medicamente şi materiale sanitare</t>
  </si>
  <si>
    <t>Servicii de de protocol</t>
  </si>
  <si>
    <t>113/13,26</t>
  </si>
  <si>
    <t>Servicii neatribuite altor aliniate</t>
  </si>
  <si>
    <t xml:space="preserve">Taxe, amenzi, penalități și alte plăți obligatorii </t>
  </si>
  <si>
    <t>Servicii de pază</t>
  </si>
  <si>
    <t xml:space="preserve">Servicii informaționale </t>
  </si>
  <si>
    <t xml:space="preserve">Apă și canalizare </t>
  </si>
  <si>
    <t>Alte servicii energetice și comunale</t>
  </si>
  <si>
    <t>113/47</t>
  </si>
  <si>
    <t>Deplasări  de serviciu în interiorul ţării</t>
  </si>
  <si>
    <t>Deplasări  de serviciu peste hotare</t>
  </si>
  <si>
    <t>Prime de asigurare obligatorie de asistenţă medicală achitate de angajatori și angajați pe teritoriu țării</t>
  </si>
  <si>
    <t>Procurarea mașinilor și utilajelor</t>
  </si>
  <si>
    <t>Procurarea mijloacelor de transport</t>
  </si>
  <si>
    <t>Procurarea uneltelor și sculelor, inventarului de producere și gospodăresc</t>
  </si>
  <si>
    <t>135/33</t>
  </si>
  <si>
    <t>Burse sociale studenților autohtoni</t>
  </si>
  <si>
    <t>135/25</t>
  </si>
  <si>
    <t>Alte prestații de asistență socială</t>
  </si>
  <si>
    <t>118/01</t>
  </si>
  <si>
    <t>118/02</t>
  </si>
  <si>
    <t>Total general</t>
  </si>
  <si>
    <t>03</t>
  </si>
  <si>
    <t>0412</t>
  </si>
  <si>
    <t>Servicii generale economice și comerciale</t>
  </si>
  <si>
    <t>10</t>
  </si>
  <si>
    <t>00288</t>
  </si>
  <si>
    <t>00115</t>
  </si>
  <si>
    <t>Controlul în domeniul securităţii muncii</t>
  </si>
  <si>
    <t>Servicii în domeniul pieţii forţei muncii</t>
  </si>
  <si>
    <t>00315</t>
  </si>
  <si>
    <t>Servicii generale în domeniul forței de muncă</t>
  </si>
  <si>
    <t>00010</t>
  </si>
  <si>
    <t>00299</t>
  </si>
  <si>
    <t>00285</t>
  </si>
  <si>
    <t>00282</t>
  </si>
  <si>
    <t>00283</t>
  </si>
  <si>
    <t>00348</t>
  </si>
  <si>
    <t>Alte transferuri</t>
  </si>
  <si>
    <t>Protecția în caz de șomaj</t>
  </si>
  <si>
    <t>00290</t>
  </si>
  <si>
    <t>Asigurarea cu locuințe</t>
  </si>
  <si>
    <t>CNDDCM</t>
  </si>
  <si>
    <t>00249</t>
  </si>
  <si>
    <t>00347</t>
  </si>
  <si>
    <t>CREPOR</t>
  </si>
  <si>
    <t>Fabricarea blanchetelor</t>
  </si>
  <si>
    <t>00304</t>
  </si>
  <si>
    <t>00280</t>
  </si>
  <si>
    <t>Inspecția socială</t>
  </si>
  <si>
    <t>113</t>
  </si>
  <si>
    <t>02</t>
  </si>
  <si>
    <t>09</t>
  </si>
  <si>
    <t>113/45</t>
  </si>
  <si>
    <t xml:space="preserve">Prestarea altor tipuri  de servicii sociale unor categorii de populație </t>
  </si>
  <si>
    <t>Alocații centralizate</t>
  </si>
  <si>
    <t>Proiectul ”Consolidarea eficacității rețelei de asistență socială”</t>
  </si>
  <si>
    <t>70064</t>
  </si>
  <si>
    <t>00059</t>
  </si>
  <si>
    <t>Victoria</t>
  </si>
  <si>
    <r>
      <t>E. Estimarea investiţiilor capitale pe proiecte,</t>
    </r>
    <r>
      <rPr>
        <b/>
        <i/>
        <sz val="12"/>
        <rFont val="Times New Roman"/>
        <family val="1"/>
        <charset val="204"/>
      </rPr>
      <t xml:space="preserve"> mii lei</t>
    </r>
  </si>
  <si>
    <t>Centrul de plasament temp. al copiilor în sit. de risc  "Azimut", or.Soroca</t>
  </si>
  <si>
    <t>Întreținerea azilurilor pentru persoane cu dizabilități și pensionari</t>
  </si>
  <si>
    <t>Subsidii întreprinderilor private nefinanciare</t>
  </si>
  <si>
    <t>132/09</t>
  </si>
  <si>
    <t xml:space="preserve">Gestionarea şi managementul programelor de protecţie socială atît la nivel central, cît şi local în vederea realizării prerogativelor constituționale în domeniul vizat. </t>
  </si>
  <si>
    <t xml:space="preserve">Protecția socio-medicală a persoanelor vârstnice, invalizilor cu dezabilități fizice și psihice </t>
  </si>
  <si>
    <t xml:space="preserve">1. Îmbunătăţirea condiţiilor de trai a persoanelor cu dezabilităţi prin investiţii  privind ( procurarea mobilierului, inventarului moale, reparaţii).  </t>
  </si>
  <si>
    <t xml:space="preserve">Asistenta socială se acordă persoanelor cu dezabilităţi psihice şi locomotorii  plasaţi permanent sau temporar în instituţie ce necesită servicii socio-medicale în continuu, ce include îngrijirea şi supravegherea de o altă persoană terţă. </t>
  </si>
  <si>
    <t>Numarul de beneficiari pentru care s-au imbunatatit conditiile de trai</t>
  </si>
  <si>
    <t>Ponderea cheltuielilor pentru imbunatatirea conditiilor de trai din bugetul total al institutiei.</t>
  </si>
  <si>
    <t xml:space="preserve">r4 </t>
  </si>
  <si>
    <t xml:space="preserve">r5 </t>
  </si>
  <si>
    <t>unitati</t>
  </si>
  <si>
    <t>%</t>
  </si>
  <si>
    <t>o16</t>
  </si>
  <si>
    <t>1.Numarul personalului de deservire</t>
  </si>
  <si>
    <t>2. Suma efectiv cheltuită pentru îmbunătățirea condițiilor de trai a beneficiarilor.</t>
  </si>
  <si>
    <t>Cheltuieli medii lunare pentru intretinerea unui beneficiar</t>
  </si>
  <si>
    <t>Norma la alimentatie</t>
  </si>
  <si>
    <t>Norma la medicamente</t>
  </si>
  <si>
    <t xml:space="preserve">o8 </t>
  </si>
  <si>
    <t xml:space="preserve">e6 </t>
  </si>
  <si>
    <t xml:space="preserve">e7 </t>
  </si>
  <si>
    <t xml:space="preserve">e8 </t>
  </si>
  <si>
    <t>lei</t>
  </si>
  <si>
    <t>lei/zi</t>
  </si>
  <si>
    <t>Numarul de beneficiari pentru care s-au imbunatatit conditiile de trai.</t>
  </si>
  <si>
    <t>mii lei</t>
  </si>
  <si>
    <t>Sporirea numărului de persoane implicate în măsuri active și angajate în cîmpul muncii.</t>
  </si>
  <si>
    <t>Protecţie socială a persoanelor aflate în căutarea unui loc de muncă se realizează prin măsuri  active şi pasive pe piaţa muncii. Măsurile active includ:medierea muncii, informarea şi consilierea profesională, formarea profesională a persoanelor aflate în căutarea unui loc de muncă,antrenarea şomerilor la lucrări publice, organizarea seminarelor informative cu şomerii, agenţi economici, primari, organizarea tîrgurilor locurilor de muncă libere, măsuri ce au ca scop sporirea şanselor de angajare în cîmpul muncii a şomerilor, cît şi satisfacerea atît a cererii cît şi a  ofertei forţei de muncă. Măsurile pasive includ plata unor îndemnizații bănești pe perioade limitate, conform legii.</t>
  </si>
  <si>
    <t xml:space="preserve">r1 </t>
  </si>
  <si>
    <t>Ponderea persoanelor plasate in cimpul muncii din total someri inregistrati</t>
  </si>
  <si>
    <t xml:space="preserve">r2 </t>
  </si>
  <si>
    <t>Ponderea persoanelor angajate in cimpul muncii din total absolventi a cursurilor de formare profesionala</t>
  </si>
  <si>
    <t>Sustinerea suplimentara a participantilor la lichidarea consecintelor avariei de la Cernobil</t>
  </si>
  <si>
    <t>Valorificarea mijloacelor financiare pentru continuarea lucrarilor de constructie a blocului de locuit cu 80 apartamente din mun.Chisinau, str.Alba Iulia</t>
  </si>
  <si>
    <t>Finalizarea constructiei.</t>
  </si>
  <si>
    <t>Procentul valorificarii mijloacelor financiare aprobate în buget.</t>
  </si>
  <si>
    <t xml:space="preserve">o1 </t>
  </si>
  <si>
    <t xml:space="preserve">e1 </t>
  </si>
  <si>
    <t>r1</t>
  </si>
  <si>
    <t>Procentul asigurării cu blanchete, formulare și rapoarte din necesarul total</t>
  </si>
  <si>
    <t>r2</t>
  </si>
  <si>
    <t>unități</t>
  </si>
  <si>
    <t>r3</t>
  </si>
  <si>
    <t>Venitul lunar minim garantat</t>
  </si>
  <si>
    <t>o1</t>
  </si>
  <si>
    <t>Necesarul anual al surselor financiare pentru acoperirea cheltuielilor legate de tipărirea blanchetelor, formularelor și rapoartelor</t>
  </si>
  <si>
    <t>o2</t>
  </si>
  <si>
    <t>Planificarea anuală a surselor financiare pentru acoperirea cheltuielilor Sistemului informațional automatizat de asistență socială (SIAAS)</t>
  </si>
  <si>
    <t>o3</t>
  </si>
  <si>
    <t>Numărul de beneficiari de ajutor social</t>
  </si>
  <si>
    <t>e1</t>
  </si>
  <si>
    <t>Mărimea medie a ajutorului social</t>
  </si>
  <si>
    <t>Sistem modern și eficient de corelație dintre MMPSF si structurile teritoriale “Asistență socială” pentru asigurarea strategiei de reformă a sistemului de protecție socială.</t>
  </si>
  <si>
    <t>1. Asigurarea sistemului de protecție socială cu cantitatea necesară de blanchete, formulare și rapoarte. 2. Asigurarea accesului fiecărui asistent social la internet în mod continu și la calitatea prevazută de contractul în vigoare. 3. Suport în implementarea măsurilor de fortificare a arhitecturii de bază a sistemului de asistență socială pentru persoanele/familiile de favorizate cu accent pe Programul „Ajutor social„.</t>
  </si>
  <si>
    <t>Cheltuieli pentru întreținerea sistemului de asistență socială, cheltuielile legate de crearea și menținerea sistemului de corelație între minister și subdiviziunile sale din teritoriu pentru asigurarea strategiei de reformă a sistemului de protecție socială, (crearea bazei unice informaționale, întreținerea sistemului informațional automatizat asistență socială (SIAAS), dezvoltarea sistemului de gestionare informațională în asistența socială (SGI), elaborarea formularelor ramurale de colectare  a datelor.                                                                                                                                                                                                                                                                                                                                                                                                                        Oferirea de lucrări, bunuri, servicii neaferente consultanților, servicii ale consultanților și instruire pentru a susține consolidarea capacității instituționale a Ministerului Muncii, Protecției Sociale și Familiei de a implementa, măsura și monitoriza performanța programelor de asistență socială.</t>
  </si>
  <si>
    <t>Alte servicii de protecție socială</t>
  </si>
  <si>
    <t>20</t>
  </si>
  <si>
    <t>90</t>
  </si>
  <si>
    <t>1099</t>
  </si>
  <si>
    <t>Numarul personalului</t>
  </si>
  <si>
    <t>Cheltuielile pentru intretinerea angajatilor</t>
  </si>
  <si>
    <t>Cheltuielile pentru intretinerea unui angajat din cadrul ministerului</t>
  </si>
  <si>
    <t>e2</t>
  </si>
  <si>
    <t>Servicii bancare</t>
  </si>
  <si>
    <t>Plăți aferente documentelor executorii</t>
  </si>
  <si>
    <t>Plăți aferente documentelor executorii cu executare benevolă</t>
  </si>
  <si>
    <t>Plăți aferente documentelor executorii cu executare silită</t>
  </si>
  <si>
    <t xml:space="preserve">118 </t>
  </si>
  <si>
    <t>r4</t>
  </si>
  <si>
    <t>1. Numărul de victime şi potenţiale victime asistate şi protejate</t>
  </si>
  <si>
    <t>Unit.</t>
  </si>
  <si>
    <t>o8</t>
  </si>
  <si>
    <t>1.Numărul de pat/zile utilizate</t>
  </si>
  <si>
    <t>pat/zile</t>
  </si>
  <si>
    <t>e6</t>
  </si>
  <si>
    <t>Lei</t>
  </si>
  <si>
    <t>e7</t>
  </si>
  <si>
    <t>Lei/zi</t>
  </si>
  <si>
    <t>e8</t>
  </si>
  <si>
    <t xml:space="preserve">Sevicii medicale </t>
  </si>
  <si>
    <t>Procurarea altor mijloace fixe</t>
  </si>
  <si>
    <t>Cheltuieli de personal</t>
  </si>
  <si>
    <t>Stocuri și materiale circulante</t>
  </si>
  <si>
    <t>Mijloace fixe</t>
  </si>
  <si>
    <t>1070</t>
  </si>
  <si>
    <t>12</t>
  </si>
  <si>
    <t>Protecția Socială</t>
  </si>
  <si>
    <t>Protecția împotriva excluziunii sociale</t>
  </si>
  <si>
    <t>Protecția socială în cazuri excepționale</t>
  </si>
  <si>
    <t>Indemnizații la încetarea acțiunii contractului de muncă</t>
  </si>
  <si>
    <t>Prestații sociale</t>
  </si>
  <si>
    <t>Alte cheltuieli</t>
  </si>
  <si>
    <t>112 97 1</t>
  </si>
  <si>
    <t>Alte venituri</t>
  </si>
  <si>
    <t>00250</t>
  </si>
  <si>
    <t>Combaterea traficului de persoane</t>
  </si>
  <si>
    <t>00293</t>
  </si>
  <si>
    <t>1020</t>
  </si>
  <si>
    <t>04</t>
  </si>
  <si>
    <t>AC MMPSF</t>
  </si>
  <si>
    <t>Protecția socială</t>
  </si>
  <si>
    <t>Numarul personalului de deservire</t>
  </si>
  <si>
    <t>Suma efectiv cheltuită pentru îmbunătățirea condițiilor de trai a beneficiarilor.</t>
  </si>
  <si>
    <t>Protecție a familiei și a copiilor</t>
  </si>
  <si>
    <t>1040</t>
  </si>
  <si>
    <t>Protecție socială</t>
  </si>
  <si>
    <t>06</t>
  </si>
  <si>
    <t>Numarul de beneficiari în mediu asistați pe durata unui an</t>
  </si>
  <si>
    <t>o4</t>
  </si>
  <si>
    <t>Numărul de paturi/zile</t>
  </si>
  <si>
    <t>o5</t>
  </si>
  <si>
    <t>Numărul personalului, care asigură reabilitarea</t>
  </si>
  <si>
    <t>Norma la alimentație</t>
  </si>
  <si>
    <t xml:space="preserve">Servicii bancare </t>
  </si>
  <si>
    <t>Servicii de evaluare a activelor</t>
  </si>
  <si>
    <t>Procurarea masinelor si utilajelor</t>
  </si>
  <si>
    <t>Procurarea activelor nemateriale</t>
  </si>
  <si>
    <t>Materiale de construcție</t>
  </si>
  <si>
    <t>113/17</t>
  </si>
  <si>
    <t>Alte materiale</t>
  </si>
  <si>
    <t>Consiliul Național de Acreditarea Prestatorilor de Servicii Sociale</t>
  </si>
  <si>
    <t>Serviciu public în domeniul protecției sociale</t>
  </si>
  <si>
    <t>17</t>
  </si>
  <si>
    <t>Numărul beneficiarilor de bilete de tratament</t>
  </si>
  <si>
    <t>Numărul de pat/zile utilizte</t>
  </si>
  <si>
    <t>Protecția în caz de incapacitate de muncă</t>
  </si>
  <si>
    <t>1012</t>
  </si>
  <si>
    <t xml:space="preserve">Asistența socială a persoanelor cu necesități speciale </t>
  </si>
  <si>
    <t>Numărul de servicii sociale evaluate/reevaluate</t>
  </si>
  <si>
    <t>persoane</t>
  </si>
  <si>
    <t>Cheltuieli medii pentru remunerarea unui expert</t>
  </si>
  <si>
    <t>r7</t>
  </si>
  <si>
    <t>Ponderea cererilor constatate cu iregularități (fraudă și eroare) din numărul total de cereri inspectate privind prestațiile sociale</t>
  </si>
  <si>
    <t>o13</t>
  </si>
  <si>
    <t>Numărul de cereri verificate privind prestațiile sociale</t>
  </si>
  <si>
    <t>o15</t>
  </si>
  <si>
    <t>Numărul de rapoarte întocmite de inspecție</t>
  </si>
  <si>
    <t>e5</t>
  </si>
  <si>
    <t>Ponderea misiunilor de inspecție efectiv realizate în totalul misiunilor planificate</t>
  </si>
  <si>
    <t xml:space="preserve"> Numărul persoanelor repatriate</t>
  </si>
  <si>
    <t xml:space="preserve">o20 </t>
  </si>
  <si>
    <t xml:space="preserve">Cheltuieli pentru repatrierea unei persoane </t>
  </si>
  <si>
    <t xml:space="preserve">e17 </t>
  </si>
  <si>
    <t>134/09</t>
  </si>
  <si>
    <t>Servicii în domeniul pieții forței muncii</t>
  </si>
  <si>
    <t>Protecția socio-medicală a persoanelor vârstnice, invalizilor, precum și asigurarea transparenței procesului de evaluare a dizabilității si capacității de muncă la persoanele cu dizabilități, diagnostica, tratamentul, satisfacerea necesităților persoanelor cu dizabilități în ajutorul protetic și cu articole ortopedice prin reabilitarea medico-socială.</t>
  </si>
  <si>
    <t>114/1</t>
  </si>
  <si>
    <t>114/2</t>
  </si>
  <si>
    <t xml:space="preserve">Centrul de Asistență și Protecție a Victimelor Traficului de Ființe </t>
  </si>
  <si>
    <t>Centrele de reabilitare/recuperare a invalizilor și pensionarilor</t>
  </si>
  <si>
    <t xml:space="preserve"> 1,Determinarea dizabilității și capacității de muncă, perfectarea criteriilor de DDCM, ameliorarea bazei tehnico-materiale, monitorizarea activitatii consiliilor,studierea  cauzelor si incidentei invaliditatii  si propunerea masurilor de ameliorare.  2.Servicii de asistenţă socio-medicală (centrele de reabilitare pentru persoane cu dizabilități şi pensionari) reprezintă în ansamblu un compex de măsuri şi acţiuni realizate pentru acordarea serviciilor balneo-sanatoriale pentru aceste categorii. 3.Asigurarea persoanelor cu dizabilități locomotorii cu mijloace ajutăoare tehnice conform prevederilor Hotărîrii Guvernului nr.567 din 26 iulie 2011 cu modificările și completările ulterioare.</t>
  </si>
  <si>
    <t>90/09</t>
  </si>
  <si>
    <t>Total general p/u Casele- internat</t>
  </si>
  <si>
    <t xml:space="preserve">Total general p/u Centre de zi </t>
  </si>
  <si>
    <t>Asigurare cu locuințe</t>
  </si>
  <si>
    <t>Protecție a persoanelor în etate</t>
  </si>
  <si>
    <t>Inspectoratul de stat al Muncii</t>
  </si>
  <si>
    <t>Aplicarea respectării legislației muncii și securității în muncă</t>
  </si>
  <si>
    <t xml:space="preserve">Materiale p/u scopuri didactice, științifice și alte scopuri          </t>
  </si>
  <si>
    <t>Subsidii</t>
  </si>
  <si>
    <t xml:space="preserve">Combustibil, carburanți și lubrifianți </t>
  </si>
  <si>
    <t>Compensarea cheltuielilor de transport pentru veterani și persoane cu dizabilități</t>
  </si>
  <si>
    <t>00369</t>
  </si>
  <si>
    <t>00367</t>
  </si>
  <si>
    <t>Servicii neatribuite altor alineate</t>
  </si>
  <si>
    <t>Tratamentul baleneosanatorial</t>
  </si>
  <si>
    <t>Alte prestații de asitență socială</t>
  </si>
  <si>
    <t>r9</t>
  </si>
  <si>
    <t>Ponderea persoanelor care au beneficiat de încălțăminte ortopedică din totalul solicitanților</t>
  </si>
  <si>
    <t>r10</t>
  </si>
  <si>
    <t>o10</t>
  </si>
  <si>
    <t>perechi</t>
  </si>
  <si>
    <t>e10</t>
  </si>
  <si>
    <t>Costul mediu al unei perechi de încălțăminte ortopedică</t>
  </si>
  <si>
    <t>Serviciul de asistență telefonică gratuită pentru copii, gratuit 24/24</t>
  </si>
  <si>
    <t>o7</t>
  </si>
  <si>
    <t>Numărul total al apelurilor preluate</t>
  </si>
  <si>
    <t>Costul mediu al unui apel</t>
  </si>
  <si>
    <t>e9</t>
  </si>
  <si>
    <t>o11</t>
  </si>
  <si>
    <t>Numărul mediu al interpreților încadrați în prestarea serviciului persoanelor cu dizabilități auditive</t>
  </si>
  <si>
    <t>Costul mediu a unei ore de serviciu prestat</t>
  </si>
  <si>
    <t>Ponderea persoanelor care au beneficiat de serviciul de interpretare în limbajul mimico-gestual prestat de către interpreții Asociației Surzilor</t>
  </si>
  <si>
    <t>Ponderea mijloacelor financiare utilizate pentru o călătorie pe an gratuita cu transportul feroviar sau auto de pasageri in cadrul statelor CSI din totalul surselor</t>
  </si>
  <si>
    <t xml:space="preserve">Cheltuieli medii lunare pentru intretinerea unui beneficiar </t>
  </si>
  <si>
    <t xml:space="preserve">Costul mediu a unei călătorii cu transportul feroviar sau auto de pasageri in cadrul statelor CSI </t>
  </si>
  <si>
    <t>Ponderea mijloacelor utilizate pentru repatriere din totalul surselor aprobate</t>
  </si>
  <si>
    <t>Numărul de beneficiari de bilete de tratament balneosanatorial</t>
  </si>
  <si>
    <t>e15</t>
  </si>
  <si>
    <t>Costul mediu a unui bilet de tratament balneosanatorial.</t>
  </si>
  <si>
    <t>Repartizarea foilor de tratament balneosanatorial la numarul total de beneficiari preconizați</t>
  </si>
  <si>
    <t>Darea in exploatare  a constructiei</t>
  </si>
  <si>
    <t>Ponderea asigurării accesului asistentilor sociali la internet</t>
  </si>
  <si>
    <t>Ponderea asigurarii sistemului de protecție socială cu cantitatea necesară de blanchete, formulare și rapoarte.</t>
  </si>
  <si>
    <t>Ponderea corelației sistemului dintre MMPSF si structurile teritoriale</t>
  </si>
  <si>
    <t>Cota funcționarilor publici care au beneficiat de instruire</t>
  </si>
  <si>
    <t>00319</t>
  </si>
  <si>
    <t>1060</t>
  </si>
  <si>
    <t>Materiale de construcții</t>
  </si>
  <si>
    <t>Procurarea aly</t>
  </si>
  <si>
    <t>altor materiale</t>
  </si>
  <si>
    <t>Soldul costului de deviz la 01.01.2016</t>
  </si>
  <si>
    <t>Soldul costului de deviz la                 01.01 2017</t>
  </si>
  <si>
    <t>Alte cheltuieli în bază de contracte cu persoane fizice</t>
  </si>
  <si>
    <t>Procurarea altor materiale</t>
  </si>
  <si>
    <t>7,3</t>
  </si>
  <si>
    <t>Reparatia capitala al altor mijlace fixe</t>
  </si>
  <si>
    <t>Active nemateriale</t>
  </si>
  <si>
    <t>Masini si utilaje</t>
  </si>
  <si>
    <t xml:space="preserve">Remunerarea muncii conform statelor </t>
  </si>
  <si>
    <t>Subsidii acordate întreprinderilor de stat și municipiale nefinanciare</t>
  </si>
  <si>
    <t xml:space="preserve">Subsidii </t>
  </si>
  <si>
    <t>Procurarea materialelor de constructie</t>
  </si>
  <si>
    <t xml:space="preserve">1. Sporirea angajării cu 0,5% a persoanelor plasate în cîmpul municii față de anul precedent                                                                                                                                                                                  2.Angajarea  a cel puțin 80 % din absolvenții cursurilor de calificare, recalificare și perfecționare.                                                                                                                                                                </t>
  </si>
  <si>
    <t>Devieri</t>
  </si>
  <si>
    <t xml:space="preserve"> unități</t>
  </si>
  <si>
    <t xml:space="preserve">Serviciu de asistenta telefonica gratuita. </t>
  </si>
  <si>
    <t>Numărul de perehi de încălțăminte ortpedică confecționate</t>
  </si>
  <si>
    <t>Proiectul ”Facilitarea implementării priorității nr.9 a Strategiei pentru regiunea Dunării”</t>
  </si>
  <si>
    <t>x</t>
  </si>
  <si>
    <t>Deplasări  de serviciu</t>
  </si>
  <si>
    <t>2227</t>
  </si>
  <si>
    <t>70132</t>
  </si>
  <si>
    <t>Agenția  Națională și teritoriale pentru Ocuparea Forței de Muncă</t>
  </si>
  <si>
    <r>
      <rPr>
        <b/>
        <sz val="12"/>
        <rFont val="Times New Roman"/>
        <family val="1"/>
        <charset val="204"/>
      </rPr>
      <t>A. Sinteza propunerii de buget</t>
    </r>
    <r>
      <rPr>
        <sz val="12"/>
        <rFont val="Times New Roman"/>
        <family val="1"/>
        <charset val="204"/>
      </rPr>
      <t xml:space="preserve"> </t>
    </r>
    <r>
      <rPr>
        <i/>
        <sz val="12"/>
        <rFont val="Times New Roman"/>
        <family val="1"/>
        <charset val="204"/>
      </rPr>
      <t>(se completează automat în SIMF), mii lei</t>
    </r>
  </si>
  <si>
    <r>
      <t xml:space="preserve">B. Sinteza limitelor de cheltuieli </t>
    </r>
    <r>
      <rPr>
        <i/>
        <sz val="12"/>
        <rFont val="Times New Roman"/>
        <family val="1"/>
        <charset val="204"/>
      </rPr>
      <t>(se completează automat în SIMF), mii lei</t>
    </r>
  </si>
  <si>
    <r>
      <t xml:space="preserve">C. Estimarea resurselor colectate de autorități/instituții, </t>
    </r>
    <r>
      <rPr>
        <b/>
        <i/>
        <sz val="12"/>
        <rFont val="Times New Roman"/>
        <family val="1"/>
        <charset val="204"/>
      </rPr>
      <t>mii lei</t>
    </r>
  </si>
  <si>
    <r>
      <rPr>
        <b/>
        <sz val="12"/>
        <rFont val="Times New Roman"/>
        <family val="1"/>
        <charset val="204"/>
      </rPr>
      <t>DI. Informație generală</t>
    </r>
    <r>
      <rPr>
        <sz val="12"/>
        <rFont val="Times New Roman"/>
        <family val="1"/>
        <charset val="204"/>
      </rPr>
      <t xml:space="preserve"> </t>
    </r>
    <r>
      <rPr>
        <i/>
        <sz val="12"/>
        <rFont val="Times New Roman"/>
        <family val="1"/>
        <charset val="204"/>
      </rPr>
      <t>(se completează de către autoritatea superioară înainte de a remite formularul pentru completare instituţiilor din subordine)</t>
    </r>
  </si>
  <si>
    <r>
      <t xml:space="preserve">Obiective </t>
    </r>
    <r>
      <rPr>
        <i/>
        <sz val="12"/>
        <rFont val="Times New Roman"/>
        <family val="1"/>
        <charset val="204"/>
      </rPr>
      <t>(pe termen mediu, cu accent  pe anul pentru care se aprobă programul)</t>
    </r>
  </si>
  <si>
    <r>
      <t xml:space="preserve">DIII. Cheltuieli, </t>
    </r>
    <r>
      <rPr>
        <b/>
        <i/>
        <sz val="12"/>
        <rFont val="Times New Roman"/>
        <family val="1"/>
        <charset val="204"/>
      </rPr>
      <t>mii lei</t>
    </r>
  </si>
  <si>
    <r>
      <rPr>
        <u/>
        <sz val="12"/>
        <rFont val="Times New Roman"/>
        <family val="1"/>
        <charset val="204"/>
      </rPr>
      <t>Abrevieri</t>
    </r>
    <r>
      <rPr>
        <sz val="12"/>
        <rFont val="Times New Roman"/>
        <family val="1"/>
        <charset val="204"/>
      </rPr>
      <t>: AB – anul de bază (curent), AB-2 şi AB-1 – anii precedenţi anului de bază, AB+1 – anul viitor pentru care se elaborează bugetul; AB+2 şi AB+3 – anii următori anului pentru care se elaborează bugetul.</t>
    </r>
  </si>
  <si>
    <t>00455</t>
  </si>
  <si>
    <t>Proiectul ”Dezvoltarea capacităților statistice pe baza datelor ce tin de abilități”</t>
  </si>
  <si>
    <t xml:space="preserve">Cofinanțarea din partea statului a proiectului a Proiectuuil ”Facilitarea implementării priorității nr.9 a Strategiei pentru regiunea Dunării” </t>
  </si>
  <si>
    <t>00302</t>
  </si>
  <si>
    <t>1. Inspectarea modului de aplicare corectă și unitară a legislației în domeniul acordării prestațiilor sociale și serviciilor acordate de către autoritățile publice locale și centrele cu atribuții în domeniul respectiv, persoanelor fizice și juridice cu atribuții și responsabilități în domeniul asistenței sociale, prestatorii de servicii sociale publici și privați. 2. Acreditarea prestatorilor de servicii sociale.                                                                                                  3. Modalități eficiente de acordare a suportului metodologic structurilor de asistență socială în vederea implementării legislației în domeniul asistenței sociale.</t>
  </si>
  <si>
    <t>Ponderea ședințelor realizate față de totalul ședințelor planificate</t>
  </si>
  <si>
    <t>Numărul ședințelor desfășurate</t>
  </si>
  <si>
    <t>Durata unei ședințe</t>
  </si>
  <si>
    <t>ore</t>
  </si>
  <si>
    <t>1,5- 2,5</t>
  </si>
  <si>
    <t>00434</t>
  </si>
  <si>
    <t>Procurarea clădirilor</t>
  </si>
  <si>
    <t>2020 Estimat</t>
  </si>
  <si>
    <t>0221</t>
  </si>
  <si>
    <t>15310</t>
  </si>
  <si>
    <t>35</t>
  </si>
  <si>
    <t>Reparații capitale ale constructiilor speciale</t>
  </si>
  <si>
    <t>Instalatii de transmisie</t>
  </si>
  <si>
    <t>Reparații capitale ale masinilor si utilajelorclădirilor</t>
  </si>
  <si>
    <t>Reparații capitale ale mijloacelor de transport</t>
  </si>
  <si>
    <t>Servicii judiciare</t>
  </si>
  <si>
    <t>Reparația capitală a mașinilor și utilajelor</t>
  </si>
  <si>
    <t>15309</t>
  </si>
  <si>
    <t>Restituirea mijloacelor bănești șa bugetul de stat</t>
  </si>
  <si>
    <t>Alte pllăți asociate cu bursa</t>
  </si>
  <si>
    <t xml:space="preserve">CHELTUIELI </t>
  </si>
  <si>
    <t>CHELTUIELI DE PERSONAL</t>
  </si>
  <si>
    <t>Remunerarea muncii angajaţilor conform statelor</t>
  </si>
  <si>
    <t>Sporuri şi suplimente la salariul de bază</t>
  </si>
  <si>
    <t>Ajutor material</t>
  </si>
  <si>
    <t>Premieri</t>
  </si>
  <si>
    <t xml:space="preserve">Alte plăţi salariale </t>
  </si>
  <si>
    <t xml:space="preserve">Remunerarea  muncii  temporare </t>
  </si>
  <si>
    <t>Alte plăţi băneşti ale angajaţilor</t>
  </si>
  <si>
    <t>Compensaţie pentru chiria spaţiului locativ şi pentru serviciile</t>
  </si>
  <si>
    <t>Indemnizaţii pentru membrii personalului misiunilor diplomatice şi al oficiilor  consulare</t>
  </si>
  <si>
    <t>Alte plăţi</t>
  </si>
  <si>
    <t>Contribuţii şi prime de asigurari obligatorii</t>
  </si>
  <si>
    <t>Contribuţii de asigurări sociale de stat obligatorii</t>
  </si>
  <si>
    <t>Prime de asigurare obligatorie de asistenţă medicală</t>
  </si>
  <si>
    <t>Prime de asigurare obligatorie de asistenţă medicală achitate de angajatori pe teritoriul ţării</t>
  </si>
  <si>
    <t>BUNURI ŞI SERVICII</t>
  </si>
  <si>
    <t>Servicii</t>
  </si>
  <si>
    <t>Servicii energetice şi comunale</t>
  </si>
  <si>
    <t>Apă şi canalizare</t>
  </si>
  <si>
    <t>Alte servicii comunale</t>
  </si>
  <si>
    <t>Servicii informaţionale şi de telecomunicaţii</t>
  </si>
  <si>
    <t>Servicii informaţionale</t>
  </si>
  <si>
    <t xml:space="preserve">Servicii de telecomunicaţii           </t>
  </si>
  <si>
    <t>Servicii de locaţiune</t>
  </si>
  <si>
    <t>Servicii de reparaţii curente</t>
  </si>
  <si>
    <t>Deplasări de serviciu</t>
  </si>
  <si>
    <t>Deplasări de serviciu  în interiorul ţării</t>
  </si>
  <si>
    <t>Deplasări de serviciu peste hotare</t>
  </si>
  <si>
    <t>Servicii medicale</t>
  </si>
  <si>
    <t>Servicii de asigurare medicală achitate peste hotare</t>
  </si>
  <si>
    <t>Alte servicii</t>
  </si>
  <si>
    <t xml:space="preserve">Servicii editoriale </t>
  </si>
  <si>
    <t>Servicii de protocol</t>
  </si>
  <si>
    <t>Servicii de cercetări ştiinţifice contractate</t>
  </si>
  <si>
    <t xml:space="preserve">Servicii judiciare </t>
  </si>
  <si>
    <t>Servicii poştale</t>
  </si>
  <si>
    <t>PRESTAŢII SOCIALE</t>
  </si>
  <si>
    <t xml:space="preserve">Prestaţii de asigurări sociale </t>
  </si>
  <si>
    <t>Prestaţii de asistenţă socială</t>
  </si>
  <si>
    <t>Îndemnizaţii de asistenţa socială</t>
  </si>
  <si>
    <t>Compensaţii</t>
  </si>
  <si>
    <t>Susţinerea copiilor rămaşi fără  îngrijirea părintească</t>
  </si>
  <si>
    <t>00275</t>
  </si>
  <si>
    <t>Majorări conform deciziilor autorităţilor locale abilitate</t>
  </si>
  <si>
    <t xml:space="preserve">  Compensaţie pentru alimentaţie</t>
  </si>
  <si>
    <t xml:space="preserve">  Compensaţie pentru transport</t>
  </si>
  <si>
    <t xml:space="preserve">  Compensaţie pentru echipament</t>
  </si>
  <si>
    <t xml:space="preserve">  Majorări conform deciziilor autorităţilor locale abilitate</t>
  </si>
  <si>
    <t xml:space="preserve">Susţinerea tinerilor specialişti </t>
  </si>
  <si>
    <t>00214</t>
  </si>
  <si>
    <t>055</t>
  </si>
  <si>
    <t>70188</t>
  </si>
  <si>
    <t>1.Cota de înmatriculare a copiilor orfani din numărul total de copii căror li se acordă protecţie socială, admişi la studii.</t>
  </si>
  <si>
    <t xml:space="preserve">2.Rata de absolvire a copiilor orfani din numărul total al absolvenţilor. căror li se acordă protecţie socială, </t>
  </si>
  <si>
    <t xml:space="preserve">3. Cota copiilor orfani din numărul mediu total de copii căror li se acordă protecţie socială, </t>
  </si>
  <si>
    <t>o6</t>
  </si>
  <si>
    <t xml:space="preserve">1.Numarul copiilor orfani inmatriculati la studii </t>
  </si>
  <si>
    <t xml:space="preserve">2.Numarul copiilor tutelari inmatriculati la studii </t>
  </si>
  <si>
    <t>3.Numarul absolvenţilor orfani</t>
  </si>
  <si>
    <t>4.Numarul absolvenţilor tutelari</t>
  </si>
  <si>
    <t>5.Numărul mediu de copii orfani</t>
  </si>
  <si>
    <t>6.Numărul mediu de copii tutelari</t>
  </si>
  <si>
    <t>7. Numărul de zile în care copii orfani au fost asiguraţi cu hrană</t>
  </si>
  <si>
    <t>8. Numărul de zile în care copii tutelari au fost asiguraţi cu hrană</t>
  </si>
  <si>
    <t>unităţi</t>
  </si>
  <si>
    <t>zi/om</t>
  </si>
  <si>
    <t>1. Cheltuielile medii anuale de asigurare socială pentru un copil orfan/tutelar</t>
  </si>
  <si>
    <t xml:space="preserve">2.Cheltuielile efective anuale de asigurare a copiilor orfani/tutelari cu alimentaţie </t>
  </si>
  <si>
    <t>1.Numărul de tineri specialişti ce au beneficiat de înlesniri</t>
  </si>
  <si>
    <t>3.Valoarea indemnizaţiei unice acordate tinerilor specialişti angajaţi</t>
  </si>
  <si>
    <t>4.Costul per specialist</t>
  </si>
  <si>
    <t>30/24</t>
  </si>
  <si>
    <t>45/36</t>
  </si>
  <si>
    <t>Protecția socială suplimentară a unor categorii de populație prin acordarea compesațiilor, inclusiv compensare parțială a contribuțiilor de asigurări sociale de stat de către organizațiile și întreprinderile Asociației Nevăzătorilor, Surzilor, Invalizilor.                                                    Acordarea facilităţilor tinerilor specialişti cu studii medicale şi farmaceutice plasaţi în cîmpul muncii în mediul rural.</t>
  </si>
  <si>
    <t>Asigurarea compensării anuale,  inclusiv compensare parțială a contribuțiilor de asigurări sociale de stat de către organizațiile și întreprinderile Asociației Nevăzătorilor, Surzilor, Invalizilor.                                                                                                                                                         Stimularea angajării tinerilor specialişti cu studii medicale şi farmaceutice în mediul rural.</t>
  </si>
  <si>
    <t>Alocații pentru compensarea parțială a contribuțiilor de asigurări sociale de stat obligatorii, care se plătesc de organizațiile și întreprinderile AO Asociației Nevăzătorilor, Surzilor, Invalizilor. Acest program prevede susţinerea socială a tinerilor specialişti.</t>
  </si>
  <si>
    <t>Protecția socială a copiilor aflați în dificultate, inclusiv a persoanelor minore cu dizabilități mintale.                                                                                                                                                                                                                 Crearea condiţiilor şi protecţiei sociale pentru copiii orfani şi tutelari din instituţiile de învăţămînt</t>
  </si>
  <si>
    <t xml:space="preserve"> Îmbunătăţirea condiţiilor de trai a a copiilor aflați în dificultate, inclusiv a persoanelor minore cu dizabilități mintale.                                                          Asigurarea elevilor  şi a studenţiorfani/tutelari cu alimentaţie, cu materiale didactice, inventar gospodăresc, obiecte de igienă personală, acordarea ajutorului material pentru îmbrăcăminte, încălţămînte şi inventar moale, ajutorului material</t>
  </si>
  <si>
    <t>Dezvoltarea sistemului serviciilor sociale comunitare prin îmbunătățirea calității serviciilor prestate de instituțiile sociale. Protecția instituțională a copiilor aflați în dificultate, precum și a invalizilor minori cu deficiențe mintale cazați în instituții sociale din subordinea ministerului.                                                 Acest program prevede acordarea protecţiei sociale elevilor/studenţilor orfani şi celor aflaţi sub tutelă din instituţiile de învăţămînt subordonate Ministerului Sănătăţii</t>
  </si>
  <si>
    <t xml:space="preserve">Subsidii acordate întreprinderilor de stat și municipiale nefinanciare </t>
  </si>
  <si>
    <t xml:space="preserve">Subsidii acordate organizațiilor obștești </t>
  </si>
  <si>
    <t>Cotizații în organizațiile internaționale</t>
  </si>
  <si>
    <t>Aplicarea respectării legislației muncii și securității în muncă, precum un grad sporit de implicare în servicii, măsuri active și protecția socială a persoanelor aflate în căutarea unui loc de muncă. Sustinerea sociala suplimentară a intreprinderilor Societatii Orbilor din Moldova, Asociatiei Surzilor din Republica Moldova, Societatii Invalizilor din Republica Moldova</t>
  </si>
  <si>
    <t>Ministerul Sănătății, Muncii și  Protecției Sociale</t>
  </si>
  <si>
    <t>Agenția Națională Asistență Socială</t>
  </si>
  <si>
    <t xml:space="preserve">o9 </t>
  </si>
  <si>
    <t xml:space="preserve">1.Oferirea serviciilor de reabilitare/recuperare a sănătăţii tuturor persoanelor cu dizabilități şi pensionarilor.                                                                                                                                                                                                                                                                            2. Asigurarea cu articole protetico-ortropedice a persoanelor cu probleme de deplasare și de mobilitate fizică în scopul reintegrării sociale a acestora.                        3. Protecția socio-medicală a persoanelor cu dizabilități și a invalizilor, precum și asigurarea transparenței procesului de evaluare a dizabilității si capacității de muncă la persoanele cu dizabilități. </t>
  </si>
  <si>
    <t>pentru anul 2019 și estimări pe anii 2020-2021</t>
  </si>
  <si>
    <t>2021 Estimat</t>
  </si>
  <si>
    <t>Soldul costului de deviz la 01.01.2018</t>
  </si>
  <si>
    <t>unit.</t>
  </si>
  <si>
    <t>2,50-2,5</t>
  </si>
  <si>
    <t>Numărul persoanelor deservite de un specialist din structurile ANOFM</t>
  </si>
  <si>
    <t>Numărul persoanelor deservite</t>
  </si>
  <si>
    <t>.00348</t>
  </si>
  <si>
    <t>36,8</t>
  </si>
  <si>
    <t>Numărul mediu de experților naționali implicati în evaluare/acreditare</t>
  </si>
  <si>
    <t>Examinarea dosarelor in sistemul SIAS si generarea certificatului de dizabilitate de către sistem.</t>
  </si>
  <si>
    <t xml:space="preserve"> Procurarea si instalarea terminalului pentru repartizarea aleatorie a persoanelor către echipele de control DDCM</t>
  </si>
  <si>
    <t>Montarea ascensorului</t>
  </si>
  <si>
    <t>Costul mediu al terminalului</t>
  </si>
  <si>
    <t>Costul mediu al ascensorului</t>
  </si>
  <si>
    <t>Plăti efectuate către pers fizice</t>
  </si>
  <si>
    <t>Promovarea politicii privind ocrotirea sănătății, protecţia socială bineechilibrată, prin combinarea măsurilor de prevenire, compensare, reabilitare cu măsuri de incluziune socială în vederea sporirii nivelului calitativ al serviciilor sociale prestate şi integrării în societate a persoanelor în dificultate.</t>
  </si>
  <si>
    <t>Elaborarea, promovarea politicii de stat şi coordonarea strategiilor naţionale în domeniile ocrotirii sănătății, asigurărilor sociale, asistenţei sociale, protecţiei familiei şi a drepturilor copilului, inclusiv în domeniul adopţiei, egalităţii de şanse între femei şi bărbaţi, prevenirii şi combaterii traficului de fiinţe umane şi violenţei în familie.</t>
  </si>
  <si>
    <t>Matetriale de constructie</t>
  </si>
  <si>
    <t>Fondul de susținere a populației</t>
  </si>
  <si>
    <t>Grad sporit de implicare în servicii, măsuri active și protecția socială a persoanelor aflate în căutarea unui loc de muncă</t>
  </si>
  <si>
    <t>1.1. Numărul persoanelor deservite de un specialist din structurile ANOFM va constitui 403 persoane.</t>
  </si>
  <si>
    <t xml:space="preserve">1. Asigurarea implementării serviciilor, măsurilor active persoanelor aflate în căutarea unui loc de muncă.                                                                   2. Dezvoltarea si administrarea sistemului informational al pietii muncii si informarea operativa aa populatiei despre locurile libere gestionate de structurile Agentiei.  </t>
  </si>
  <si>
    <t>Majorarea numărului de vizite de control în vederea respectării legislației muncii cu 2% în 2019 față de 2018.</t>
  </si>
  <si>
    <t xml:space="preserve">1. Numărul persoanelor deservite de un specialist din structurile ANOFM va constitui 403 persoane. 2. Majorarea numărului de vizite de control în vederea respectării legislației muncii cu 2% în 2019 față de 2018.    3.Asigurarea activitatii de producere a intreprinderilor Asociației Nevăzătorilor  din Moldova, Asociatia Surzilor din Republica Moldova, Societatea Invalizilor din Republica Moldova                                                                                                                                                                                                                                                                                                                                                                        </t>
  </si>
  <si>
    <t xml:space="preserve">1.Asigurarea implementării serviciilor, măsurilor active persoanelor aflate în căutarea unui loc de muncă.      2. Dezvoltarea si administrarea sistemului informational al pietii muncii si informarea operativa a populatiei despre locurile libere gestionate de structurile Agentiei.       3.Acordarea ajutorului metodologic şi consultativ persoanelor interesate în domeniul legislaţiei muncii. 4.Procurarea utilajului si materiei prime pentru Societatea Orbilor din Moldova, Asociatia Surzilor din Republica Moldova, Societatea Invalizilor din Republica Moldova </t>
  </si>
  <si>
    <t>Şeful subdiviziunii responsabile de planificarea bugetului /___________________/___Anatolie Gudumac____/</t>
  </si>
  <si>
    <t>Şeful subdiviziunii responsabile de politici /___________________/__Marcela Țîrdea___/</t>
  </si>
  <si>
    <t xml:space="preserve">Ministerul Sănătății, Muncii și Protecției Sociale </t>
  </si>
  <si>
    <t>.00195</t>
  </si>
  <si>
    <t>Finisarea constructiei blocului locativ mun.Chisinau, str.Alba Iulia catre anul 2019</t>
  </si>
  <si>
    <t>Corectitudinea implimentării legislației în domeniul acordării ajutorului social și serviciilor sociale, precum și asigurarea serviciilor sociale de calitate în corespundere cu standardele minime de calitate.                                                                                                                                                         Sporirea calității asistenței sociale acordate populației prin implementarea politicii statului în domeniul asistenței sociale.</t>
  </si>
  <si>
    <t xml:space="preserve">1. Sporirea capacutățolpr instituției privind constatarea iregularitaților în domeniul inspectat.2.Creșterea ratei de depistare a iregularităților (cazuri de fraudă și eroare) cu 1% anual. 3. Creșterea treptată în fiecare an a numărului de rapoarte de inspecție cu 5%. 4. Menținerea numărului de prestatori de servicii sociale evaluati și acreditați în comparație cu anul 2018.                                                                                                       5. Acordarea suportului metodologic Structurilor teritoriale de asistență socială în domenioul asistenței sociale. </t>
  </si>
  <si>
    <t>Cota tinerilor specialişti ce au beneficiat de înlesniri faţă de anul precedent</t>
  </si>
  <si>
    <t>Implementarea măsurilor de protec socială</t>
  </si>
  <si>
    <t>Masur protec soc</t>
  </si>
  <si>
    <t>Cushca</t>
  </si>
  <si>
    <t>Alocatie Limit</t>
  </si>
  <si>
    <t xml:space="preserve">Victime şi potenţiale victime ale traficului de fiinţe umane asistate şi protejate.                                                                                   Categoriile de populație social vulnerabile protejate.                                                                                                                     Familii/persoane defavorizate protejate. </t>
  </si>
  <si>
    <t>1. Prestarea serviciilor de asistenţă şi protecţie prin asigurarea condiţiilor adecvate pentru utilizarea a 9855 pat/zile anual.                             2. Asigurarea protecţiei în regim de urgenţă a victimelor traficului de fiinţe umane (adulţi şi copii), a copiilor neînsoţiţi de părinţi şi a victemelor traficului ilegal de migranţie prin serviciile competente de protecție.                                                                                                   3. Finanțarea programelor cu destinație specială (ajutor material anual și compensaţie parţială a cheltuielilor) în condițiile stabilite de Guvern.                                                                                                                                                                               4. Finanțarea pachetului minim de servicii sociale în condițiile stabilite de Guvern.</t>
  </si>
  <si>
    <t xml:space="preserve">Oferirea de condiţii civilizate de cazare şi de igienă personală, hrană, asistenţă juridică, socială, psihologică şi medicală de urgenţă, pază şi protecţie a victimelor şi potenţialelor victime ale traficului de fiinţe umane.                                                                                                                                                                                                                                     Ajutorul material anual și compensația parțială a cheltuielilor de transportare de peste hotare a corpurilor neînsuflețite ale cetățenilor Republicii Moldova sunt  acordate de către ANAS în baza listelor CNAS și a solicitărilor parvenite de la cetățeni (conform prevederilor  HG nr.159/2018).                                                                                                                                                        Funcționalitatea pachetul minim de servicii sociale (Suport monetar, Asistența personală, Sprijin familial) este asigurată prin efectuarea de către ANAS a transferurilor lunare la conturile IBAN deschise de către administrației autorităților publice locale de nivelul al doilea, în limitele plafoanelor stabilite de către MSMPS (HG nr. 800/2018)                                                                                                 </t>
  </si>
  <si>
    <t>lei/lunar</t>
  </si>
  <si>
    <t xml:space="preserve"> Cheltuieli medii pentru acordarea ajutor material și compensație parțială</t>
  </si>
  <si>
    <t>Cheltuieli medii pentru prestarea pachetului minim de servicii sociale</t>
  </si>
  <si>
    <t xml:space="preserve"> Numărul beneficiarilor de serviciii și prestații sociale</t>
  </si>
  <si>
    <t xml:space="preserve"> Ponderea ajutorului materiale anuale, a compensaței parțiale  și pachetului minim de servicii sociale în raport cu numărul total al beneficiarilor</t>
  </si>
  <si>
    <t>Indemnizații viagere</t>
  </si>
  <si>
    <t>Corectarea soldului pe anii precedenți</t>
  </si>
  <si>
    <t>Soldul costului de deviz la                 01.01 2019</t>
  </si>
  <si>
    <t>2019 Aprobat</t>
  </si>
  <si>
    <t>Secretar General de Stat             /________________________/   __Boris Gîlca  /</t>
  </si>
  <si>
    <t>00276</t>
  </si>
  <si>
    <t>Asigurarea familiilor cu bunuri la nașterea copiilor</t>
  </si>
  <si>
    <t>Procurarea calculatoare</t>
  </si>
  <si>
    <t>e11</t>
  </si>
  <si>
    <t>Costul mediu al unui calculator</t>
  </si>
  <si>
    <r>
      <rPr>
        <b/>
        <sz val="11"/>
        <rFont val="Times New Roman"/>
        <family val="1"/>
        <charset val="204"/>
      </rPr>
      <t>Alte servicii de protecție socială (</t>
    </r>
    <r>
      <rPr>
        <sz val="11"/>
        <rFont val="Times New Roman"/>
        <family val="1"/>
        <charset val="204"/>
      </rPr>
      <t>activ. noi)</t>
    </r>
  </si>
</sst>
</file>

<file path=xl/styles.xml><?xml version="1.0" encoding="utf-8"?>
<styleSheet xmlns="http://schemas.openxmlformats.org/spreadsheetml/2006/main">
  <numFmts count="4">
    <numFmt numFmtId="164" formatCode="0.0"/>
    <numFmt numFmtId="165" formatCode="#,##0.0"/>
    <numFmt numFmtId="166" formatCode="##0.0;\-##0.0;"/>
    <numFmt numFmtId="167" formatCode="0.000"/>
  </numFmts>
  <fonts count="20">
    <font>
      <sz val="11"/>
      <color theme="1"/>
      <name val="Calibri"/>
      <family val="2"/>
      <charset val="204"/>
      <scheme val="minor"/>
    </font>
    <font>
      <sz val="10"/>
      <name val="Arial Cyr"/>
      <charset val="204"/>
    </font>
    <font>
      <b/>
      <sz val="12"/>
      <name val="Times New Roman"/>
      <family val="1"/>
      <charset val="204"/>
    </font>
    <font>
      <sz val="12"/>
      <name val="Times New Roman"/>
      <family val="1"/>
      <charset val="204"/>
    </font>
    <font>
      <sz val="12"/>
      <name val="Times New Roman"/>
      <family val="1"/>
    </font>
    <font>
      <sz val="10"/>
      <name val="$Kudriashov"/>
      <family val="2"/>
    </font>
    <font>
      <sz val="10"/>
      <name val="Arial Cyr"/>
      <charset val="238"/>
    </font>
    <font>
      <sz val="11"/>
      <name val="Times New Roman"/>
      <family val="1"/>
      <charset val="204"/>
    </font>
    <font>
      <b/>
      <sz val="11"/>
      <name val="Times New Roman"/>
      <family val="1"/>
      <charset val="204"/>
    </font>
    <font>
      <b/>
      <i/>
      <sz val="12"/>
      <name val="Times New Roman"/>
      <family val="1"/>
      <charset val="204"/>
    </font>
    <font>
      <b/>
      <sz val="12"/>
      <name val="Times New Roman"/>
      <family val="1"/>
    </font>
    <font>
      <sz val="8"/>
      <name val="$Kudriashov"/>
      <family val="2"/>
    </font>
    <font>
      <sz val="8"/>
      <name val="Calibri"/>
      <family val="2"/>
      <charset val="204"/>
    </font>
    <font>
      <sz val="11"/>
      <color rgb="FF006100"/>
      <name val="Calibri"/>
      <family val="2"/>
      <charset val="204"/>
      <scheme val="minor"/>
    </font>
    <font>
      <b/>
      <sz val="14"/>
      <name val="Times New Roman"/>
      <family val="1"/>
      <charset val="204"/>
    </font>
    <font>
      <i/>
      <sz val="12"/>
      <name val="Times New Roman"/>
      <family val="1"/>
      <charset val="204"/>
    </font>
    <font>
      <u/>
      <sz val="12"/>
      <name val="Times New Roman"/>
      <family val="1"/>
      <charset val="204"/>
    </font>
    <font>
      <sz val="10"/>
      <name val="Arial"/>
      <family val="2"/>
      <charset val="204"/>
    </font>
    <font>
      <sz val="9"/>
      <name val="$Kudriashov"/>
      <family val="2"/>
    </font>
    <font>
      <sz val="10"/>
      <name val="Times New Roman"/>
      <family val="1"/>
      <charset val="204"/>
    </font>
  </fonts>
  <fills count="4">
    <fill>
      <patternFill patternType="none"/>
    </fill>
    <fill>
      <patternFill patternType="gray125"/>
    </fill>
    <fill>
      <patternFill patternType="solid">
        <fgColor rgb="FFC6EFCE"/>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s>
  <cellStyleXfs count="6">
    <xf numFmtId="0" fontId="0" fillId="0" borderId="0"/>
    <xf numFmtId="0" fontId="1" fillId="0" borderId="0"/>
    <xf numFmtId="0" fontId="6" fillId="0" borderId="0"/>
    <xf numFmtId="0" fontId="13" fillId="2" borderId="0" applyNumberFormat="0" applyBorder="0" applyAlignment="0" applyProtection="0"/>
    <xf numFmtId="0" fontId="17" fillId="0" borderId="0"/>
    <xf numFmtId="0" fontId="17" fillId="0" borderId="0"/>
  </cellStyleXfs>
  <cellXfs count="499">
    <xf numFmtId="0" fontId="0" fillId="0" borderId="0" xfId="0"/>
    <xf numFmtId="0" fontId="3" fillId="3" borderId="5" xfId="1" applyFont="1" applyFill="1" applyBorder="1" applyAlignment="1"/>
    <xf numFmtId="49" fontId="3" fillId="3" borderId="1" xfId="0" applyNumberFormat="1" applyFont="1" applyFill="1" applyBorder="1" applyAlignment="1">
      <alignment horizontal="center" vertical="center"/>
    </xf>
    <xf numFmtId="164" fontId="2" fillId="3" borderId="1" xfId="0" applyNumberFormat="1" applyFont="1" applyFill="1" applyBorder="1" applyAlignment="1">
      <alignment horizontal="center" vertical="center"/>
    </xf>
    <xf numFmtId="0" fontId="2" fillId="3" borderId="4" xfId="1" applyFont="1" applyFill="1" applyBorder="1" applyAlignment="1"/>
    <xf numFmtId="0" fontId="2" fillId="3" borderId="4" xfId="0" applyFont="1" applyFill="1" applyBorder="1" applyAlignment="1"/>
    <xf numFmtId="0" fontId="3" fillId="3" borderId="4" xfId="1" applyFont="1" applyFill="1" applyBorder="1" applyAlignment="1"/>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xf>
    <xf numFmtId="0" fontId="2" fillId="3" borderId="11" xfId="0" applyFont="1" applyFill="1" applyBorder="1" applyAlignment="1">
      <alignment horizontal="center" vertical="center"/>
    </xf>
    <xf numFmtId="164" fontId="3" fillId="3" borderId="8" xfId="0" applyNumberFormat="1" applyFont="1" applyFill="1" applyBorder="1" applyAlignment="1">
      <alignment horizontal="center" vertical="center"/>
    </xf>
    <xf numFmtId="164" fontId="2" fillId="3" borderId="12" xfId="0" applyNumberFormat="1" applyFont="1" applyFill="1" applyBorder="1" applyAlignment="1">
      <alignment horizontal="center" vertical="center"/>
    </xf>
    <xf numFmtId="164" fontId="2" fillId="3" borderId="10" xfId="0" applyNumberFormat="1" applyFont="1" applyFill="1" applyBorder="1" applyAlignment="1">
      <alignment horizontal="center" vertical="center"/>
    </xf>
    <xf numFmtId="164" fontId="3" fillId="3" borderId="10" xfId="0" applyNumberFormat="1" applyFont="1" applyFill="1" applyBorder="1" applyAlignment="1">
      <alignment horizontal="center" vertical="center"/>
    </xf>
    <xf numFmtId="0" fontId="3" fillId="3" borderId="0" xfId="1" applyFont="1" applyFill="1" applyBorder="1" applyAlignment="1">
      <alignment vertical="center" wrapText="1"/>
    </xf>
    <xf numFmtId="0" fontId="5" fillId="3" borderId="7" xfId="1" applyFont="1" applyFill="1" applyBorder="1" applyAlignment="1" applyProtection="1">
      <alignment vertical="center" wrapText="1"/>
      <protection locked="0"/>
    </xf>
    <xf numFmtId="0" fontId="5" fillId="3" borderId="6" xfId="1" applyFont="1" applyFill="1" applyBorder="1" applyAlignment="1" applyProtection="1">
      <alignment vertical="center" wrapText="1"/>
      <protection locked="0"/>
    </xf>
    <xf numFmtId="0" fontId="2" fillId="3" borderId="5" xfId="1" applyFont="1" applyFill="1" applyBorder="1" applyAlignment="1"/>
    <xf numFmtId="0" fontId="3" fillId="3" borderId="1" xfId="0" applyFont="1" applyFill="1" applyBorder="1"/>
    <xf numFmtId="164" fontId="3" fillId="3" borderId="1" xfId="0" applyNumberFormat="1" applyFont="1" applyFill="1" applyBorder="1"/>
    <xf numFmtId="0" fontId="3" fillId="3" borderId="1" xfId="1" applyFont="1" applyFill="1" applyBorder="1" applyAlignment="1" applyProtection="1">
      <alignment horizontal="center" vertical="center" wrapText="1"/>
      <protection locked="0"/>
    </xf>
    <xf numFmtId="164" fontId="10" fillId="3" borderId="1" xfId="0" applyNumberFormat="1" applyFont="1" applyFill="1" applyBorder="1" applyAlignment="1">
      <alignment horizontal="center" vertical="center"/>
    </xf>
    <xf numFmtId="0" fontId="5" fillId="3" borderId="1" xfId="1" applyFont="1" applyFill="1" applyBorder="1" applyAlignment="1" applyProtection="1">
      <alignment horizontal="center" vertical="center" wrapText="1"/>
      <protection locked="0"/>
    </xf>
    <xf numFmtId="164" fontId="3" fillId="3" borderId="12" xfId="0" applyNumberFormat="1" applyFont="1" applyFill="1" applyBorder="1" applyAlignment="1">
      <alignment horizontal="center" vertical="center"/>
    </xf>
    <xf numFmtId="164" fontId="3" fillId="3" borderId="11" xfId="0" applyNumberFormat="1" applyFont="1" applyFill="1" applyBorder="1" applyAlignment="1">
      <alignment horizontal="center" vertical="center"/>
    </xf>
    <xf numFmtId="0" fontId="3" fillId="3" borderId="9" xfId="1" applyFont="1" applyFill="1" applyBorder="1" applyAlignment="1">
      <alignment horizontal="left"/>
    </xf>
    <xf numFmtId="0" fontId="3" fillId="3" borderId="7" xfId="1" applyFont="1" applyFill="1" applyBorder="1" applyAlignment="1"/>
    <xf numFmtId="0" fontId="3" fillId="3" borderId="0" xfId="1" applyFont="1" applyFill="1" applyBorder="1" applyAlignment="1"/>
    <xf numFmtId="0" fontId="7" fillId="3" borderId="6"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3" fillId="3" borderId="1" xfId="1" applyFont="1" applyFill="1" applyBorder="1" applyAlignment="1" applyProtection="1">
      <alignment vertical="center" wrapText="1"/>
      <protection locked="0"/>
    </xf>
    <xf numFmtId="0" fontId="11" fillId="3" borderId="6" xfId="1" applyFont="1" applyFill="1" applyBorder="1" applyAlignment="1" applyProtection="1">
      <alignment horizontal="center" vertical="center" wrapText="1"/>
      <protection locked="0"/>
    </xf>
    <xf numFmtId="0" fontId="10" fillId="3" borderId="4" xfId="1" applyFont="1" applyFill="1" applyBorder="1" applyAlignment="1"/>
    <xf numFmtId="0" fontId="10" fillId="3" borderId="5" xfId="1" applyFont="1" applyFill="1" applyBorder="1" applyAlignment="1"/>
    <xf numFmtId="164" fontId="3" fillId="3" borderId="1" xfId="1" applyNumberFormat="1" applyFont="1" applyFill="1" applyBorder="1" applyAlignment="1" applyProtection="1">
      <alignment vertical="center" wrapText="1"/>
      <protection locked="0"/>
    </xf>
    <xf numFmtId="164" fontId="3" fillId="3" borderId="6" xfId="0" applyNumberFormat="1" applyFont="1" applyFill="1" applyBorder="1" applyAlignment="1"/>
    <xf numFmtId="164" fontId="3" fillId="3" borderId="1" xfId="0" applyNumberFormat="1" applyFont="1" applyFill="1" applyBorder="1" applyAlignment="1"/>
    <xf numFmtId="0" fontId="3" fillId="3" borderId="1" xfId="0" applyFont="1" applyFill="1" applyBorder="1" applyAlignment="1"/>
    <xf numFmtId="0" fontId="5" fillId="3" borderId="6" xfId="1" applyFont="1" applyFill="1" applyBorder="1" applyAlignment="1" applyProtection="1">
      <alignment horizontal="center" vertical="center" wrapText="1"/>
      <protection locked="0"/>
    </xf>
    <xf numFmtId="2" fontId="3" fillId="3" borderId="1" xfId="0" applyNumberFormat="1" applyFont="1" applyFill="1" applyBorder="1" applyAlignment="1">
      <alignment horizontal="center"/>
    </xf>
    <xf numFmtId="0" fontId="3" fillId="3" borderId="4" xfId="0" applyFont="1" applyFill="1" applyBorder="1" applyAlignment="1">
      <alignment vertical="center"/>
    </xf>
    <xf numFmtId="0" fontId="3" fillId="3" borderId="7" xfId="0" applyFont="1" applyFill="1" applyBorder="1" applyAlignment="1">
      <alignment vertical="center"/>
    </xf>
    <xf numFmtId="2" fontId="3" fillId="3" borderId="6" xfId="0" applyNumberFormat="1" applyFont="1" applyFill="1" applyBorder="1" applyAlignment="1">
      <alignment horizontal="center"/>
    </xf>
    <xf numFmtId="164" fontId="2" fillId="3" borderId="11" xfId="0" applyNumberFormat="1" applyFont="1" applyFill="1" applyBorder="1" applyAlignment="1">
      <alignment horizontal="center" vertical="center"/>
    </xf>
    <xf numFmtId="0" fontId="5" fillId="3" borderId="1" xfId="1" applyFont="1" applyFill="1" applyBorder="1" applyAlignment="1" applyProtection="1">
      <alignment vertical="center" wrapText="1"/>
      <protection locked="0"/>
    </xf>
    <xf numFmtId="2" fontId="3" fillId="3" borderId="1" xfId="0" applyNumberFormat="1" applyFont="1" applyFill="1" applyBorder="1"/>
    <xf numFmtId="0" fontId="3" fillId="3" borderId="0" xfId="0" applyFont="1" applyFill="1"/>
    <xf numFmtId="0" fontId="3" fillId="3" borderId="0" xfId="0" applyFont="1" applyFill="1" applyAlignment="1">
      <alignment horizontal="center" vertical="center"/>
    </xf>
    <xf numFmtId="0" fontId="3" fillId="3" borderId="6" xfId="0" applyFont="1" applyFill="1" applyBorder="1" applyAlignment="1">
      <alignment vertical="center"/>
    </xf>
    <xf numFmtId="164" fontId="3" fillId="3" borderId="0" xfId="0" applyNumberFormat="1" applyFont="1" applyFill="1"/>
    <xf numFmtId="164" fontId="3" fillId="3" borderId="6" xfId="0" applyNumberFormat="1" applyFont="1" applyFill="1" applyBorder="1" applyAlignment="1">
      <alignment vertical="center"/>
    </xf>
    <xf numFmtId="0" fontId="2" fillId="3" borderId="0" xfId="0" applyFont="1" applyFill="1"/>
    <xf numFmtId="164" fontId="2" fillId="3" borderId="0" xfId="0" applyNumberFormat="1" applyFont="1" applyFill="1"/>
    <xf numFmtId="0" fontId="2" fillId="3" borderId="1" xfId="0" applyFont="1" applyFill="1" applyBorder="1"/>
    <xf numFmtId="0" fontId="3" fillId="3" borderId="1" xfId="0" applyFont="1" applyFill="1" applyBorder="1" applyAlignment="1">
      <alignment horizontal="center" vertical="top"/>
    </xf>
    <xf numFmtId="1" fontId="3" fillId="3" borderId="1" xfId="0" applyNumberFormat="1" applyFont="1" applyFill="1" applyBorder="1" applyAlignment="1">
      <alignment horizontal="center" vertical="top"/>
    </xf>
    <xf numFmtId="0" fontId="3" fillId="3" borderId="6" xfId="0" applyFont="1" applyFill="1" applyBorder="1" applyAlignment="1"/>
    <xf numFmtId="0" fontId="15" fillId="3" borderId="0" xfId="0" applyFont="1" applyFill="1"/>
    <xf numFmtId="0" fontId="15" fillId="3" borderId="1" xfId="0" applyFont="1" applyFill="1" applyBorder="1"/>
    <xf numFmtId="0" fontId="3" fillId="3" borderId="3" xfId="0" applyFont="1" applyFill="1" applyBorder="1" applyAlignment="1">
      <alignment horizontal="center" vertical="center" textRotation="90"/>
    </xf>
    <xf numFmtId="0" fontId="3" fillId="3" borderId="8" xfId="0" applyFont="1" applyFill="1" applyBorder="1" applyAlignment="1">
      <alignment horizontal="center" vertical="center" textRotation="90" wrapText="1"/>
    </xf>
    <xf numFmtId="0" fontId="3" fillId="3" borderId="7" xfId="0" applyFont="1" applyFill="1" applyBorder="1"/>
    <xf numFmtId="2" fontId="3" fillId="3" borderId="7" xfId="0" applyNumberFormat="1" applyFont="1" applyFill="1" applyBorder="1" applyAlignment="1">
      <alignment horizontal="center"/>
    </xf>
    <xf numFmtId="0" fontId="2" fillId="3" borderId="9" xfId="0" applyFont="1" applyFill="1" applyBorder="1" applyAlignment="1">
      <alignment horizontal="center" vertical="center"/>
    </xf>
    <xf numFmtId="0" fontId="2" fillId="3" borderId="10" xfId="0" applyFont="1" applyFill="1" applyBorder="1" applyAlignment="1">
      <alignment horizontal="center" vertical="center"/>
    </xf>
    <xf numFmtId="0" fontId="3" fillId="3" borderId="1" xfId="0" applyFont="1" applyFill="1" applyBorder="1" applyAlignment="1">
      <alignment textRotation="90" wrapText="1"/>
    </xf>
    <xf numFmtId="0" fontId="3" fillId="3" borderId="0" xfId="0" applyFont="1" applyFill="1" applyAlignment="1">
      <alignment horizontal="left" vertical="center"/>
    </xf>
    <xf numFmtId="0" fontId="3" fillId="3" borderId="0" xfId="1" applyFont="1" applyFill="1" applyBorder="1" applyAlignment="1">
      <alignment horizontal="left"/>
    </xf>
    <xf numFmtId="0" fontId="3" fillId="3" borderId="9" xfId="1" applyFont="1" applyFill="1" applyBorder="1" applyAlignment="1">
      <alignment horizontal="left" wrapText="1"/>
    </xf>
    <xf numFmtId="0" fontId="3" fillId="3" borderId="10" xfId="1" applyFont="1" applyFill="1" applyBorder="1" applyAlignment="1">
      <alignment horizontal="left" wrapText="1"/>
    </xf>
    <xf numFmtId="164" fontId="3" fillId="3" borderId="1" xfId="0" applyNumberFormat="1" applyFont="1" applyFill="1" applyBorder="1" applyAlignment="1">
      <alignment vertical="center"/>
    </xf>
    <xf numFmtId="0" fontId="2" fillId="3" borderId="7" xfId="1" applyFont="1" applyFill="1" applyBorder="1" applyAlignment="1"/>
    <xf numFmtId="0" fontId="2" fillId="3" borderId="6" xfId="1" applyFont="1" applyFill="1" applyBorder="1" applyAlignment="1"/>
    <xf numFmtId="0" fontId="3" fillId="3" borderId="15" xfId="1" applyFont="1" applyFill="1" applyBorder="1" applyAlignment="1">
      <alignment horizontal="left"/>
    </xf>
    <xf numFmtId="0" fontId="3" fillId="3" borderId="8" xfId="1" applyFont="1" applyFill="1" applyBorder="1" applyAlignment="1">
      <alignment horizontal="left"/>
    </xf>
    <xf numFmtId="0" fontId="2" fillId="3" borderId="4" xfId="0" applyFont="1" applyFill="1" applyBorder="1" applyAlignment="1">
      <alignment vertical="center"/>
    </xf>
    <xf numFmtId="0" fontId="2" fillId="3" borderId="7" xfId="0" applyFont="1" applyFill="1" applyBorder="1" applyAlignment="1">
      <alignment vertical="center"/>
    </xf>
    <xf numFmtId="0" fontId="2" fillId="3" borderId="6" xfId="0" applyFont="1" applyFill="1" applyBorder="1" applyAlignment="1">
      <alignment vertical="center"/>
    </xf>
    <xf numFmtId="0" fontId="3" fillId="3" borderId="4" xfId="0" applyFont="1" applyFill="1" applyBorder="1" applyAlignment="1"/>
    <xf numFmtId="164" fontId="3" fillId="3" borderId="1" xfId="0" applyNumberFormat="1" applyFont="1" applyFill="1" applyBorder="1" applyAlignment="1">
      <alignment horizontal="center"/>
    </xf>
    <xf numFmtId="166" fontId="3" fillId="3" borderId="4" xfId="0" applyNumberFormat="1" applyFont="1" applyFill="1" applyBorder="1" applyAlignment="1">
      <alignment horizontal="center" vertical="center" wrapText="1"/>
    </xf>
    <xf numFmtId="2" fontId="3" fillId="3" borderId="6" xfId="0" applyNumberFormat="1" applyFont="1" applyFill="1" applyBorder="1" applyAlignment="1">
      <alignment horizontal="center" vertical="center"/>
    </xf>
    <xf numFmtId="164" fontId="2" fillId="3" borderId="6" xfId="0" applyNumberFormat="1" applyFont="1" applyFill="1" applyBorder="1" applyAlignment="1">
      <alignment vertical="center"/>
    </xf>
    <xf numFmtId="164" fontId="2" fillId="3" borderId="1" xfId="0" applyNumberFormat="1" applyFont="1" applyFill="1" applyBorder="1"/>
    <xf numFmtId="164" fontId="2" fillId="3" borderId="7" xfId="0" applyNumberFormat="1" applyFont="1" applyFill="1" applyBorder="1" applyAlignment="1">
      <alignment horizontal="center" vertical="center"/>
    </xf>
    <xf numFmtId="0" fontId="3" fillId="3" borderId="13" xfId="1" applyFont="1" applyFill="1" applyBorder="1" applyAlignment="1"/>
    <xf numFmtId="164" fontId="7" fillId="3" borderId="1" xfId="0" applyNumberFormat="1" applyFont="1" applyFill="1" applyBorder="1" applyAlignment="1">
      <alignment horizontal="center"/>
    </xf>
    <xf numFmtId="164" fontId="7" fillId="3" borderId="1" xfId="0" applyNumberFormat="1" applyFont="1" applyFill="1" applyBorder="1" applyAlignment="1">
      <alignment horizontal="center" vertical="center" wrapText="1"/>
    </xf>
    <xf numFmtId="164" fontId="3" fillId="3" borderId="4" xfId="0" applyNumberFormat="1" applyFont="1" applyFill="1" applyBorder="1" applyAlignment="1"/>
    <xf numFmtId="49" fontId="3" fillId="3" borderId="0" xfId="0" applyNumberFormat="1" applyFont="1" applyFill="1"/>
    <xf numFmtId="49" fontId="14" fillId="3" borderId="0" xfId="0" applyNumberFormat="1" applyFont="1" applyFill="1" applyAlignment="1">
      <alignment horizontal="center" vertical="center"/>
    </xf>
    <xf numFmtId="49" fontId="3" fillId="3" borderId="0" xfId="0" applyNumberFormat="1" applyFont="1" applyFill="1" applyBorder="1" applyAlignment="1">
      <alignment horizontal="left" vertical="center"/>
    </xf>
    <xf numFmtId="49" fontId="3" fillId="3" borderId="1" xfId="0" applyNumberFormat="1" applyFont="1" applyFill="1" applyBorder="1"/>
    <xf numFmtId="0" fontId="3" fillId="3" borderId="1" xfId="0" applyFont="1" applyFill="1" applyBorder="1" applyAlignment="1">
      <alignment horizontal="right"/>
    </xf>
    <xf numFmtId="49" fontId="3" fillId="3" borderId="1" xfId="0" applyNumberFormat="1" applyFont="1" applyFill="1" applyBorder="1" applyAlignment="1">
      <alignment horizontal="center" vertical="center" wrapText="1"/>
    </xf>
    <xf numFmtId="49" fontId="2" fillId="3" borderId="1" xfId="0" applyNumberFormat="1" applyFont="1" applyFill="1" applyBorder="1"/>
    <xf numFmtId="0" fontId="3" fillId="3" borderId="0" xfId="0" applyFont="1" applyFill="1" applyBorder="1"/>
    <xf numFmtId="164" fontId="3" fillId="3" borderId="4" xfId="0" applyNumberFormat="1" applyFont="1" applyFill="1" applyBorder="1" applyAlignment="1">
      <alignment horizontal="left"/>
    </xf>
    <xf numFmtId="49" fontId="3" fillId="3" borderId="0" xfId="0" applyNumberFormat="1" applyFont="1" applyFill="1" applyBorder="1" applyAlignment="1">
      <alignment horizontal="center" vertical="center"/>
    </xf>
    <xf numFmtId="0" fontId="3" fillId="3" borderId="0" xfId="0" applyFont="1" applyFill="1" applyBorder="1" applyAlignment="1">
      <alignment horizontal="center" vertical="center" wrapText="1"/>
    </xf>
    <xf numFmtId="0" fontId="3" fillId="3" borderId="0" xfId="0" applyFont="1" applyFill="1" applyBorder="1" applyAlignment="1">
      <alignment vertical="center"/>
    </xf>
    <xf numFmtId="49" fontId="2" fillId="3" borderId="0" xfId="0" applyNumberFormat="1" applyFont="1" applyFill="1"/>
    <xf numFmtId="49" fontId="3" fillId="3" borderId="1" xfId="0" applyNumberFormat="1" applyFont="1" applyFill="1" applyBorder="1" applyAlignment="1">
      <alignment horizontal="center" vertical="top"/>
    </xf>
    <xf numFmtId="0" fontId="7" fillId="3" borderId="1" xfId="0" applyFont="1" applyFill="1" applyBorder="1" applyAlignment="1">
      <alignment horizontal="center"/>
    </xf>
    <xf numFmtId="0" fontId="10" fillId="3" borderId="1" xfId="0"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164" fontId="10" fillId="3" borderId="6" xfId="0" applyNumberFormat="1" applyFont="1" applyFill="1" applyBorder="1" applyAlignment="1">
      <alignment horizontal="center" vertical="center"/>
    </xf>
    <xf numFmtId="164" fontId="15" fillId="3" borderId="6" xfId="0" applyNumberFormat="1" applyFont="1" applyFill="1" applyBorder="1" applyAlignment="1">
      <alignment horizontal="center" vertical="center"/>
    </xf>
    <xf numFmtId="0" fontId="3" fillId="3" borderId="15" xfId="0" applyFont="1" applyFill="1" applyBorder="1"/>
    <xf numFmtId="164" fontId="3" fillId="3" borderId="4" xfId="0" applyNumberFormat="1" applyFont="1" applyFill="1" applyBorder="1" applyAlignment="1">
      <alignment horizontal="center"/>
    </xf>
    <xf numFmtId="0" fontId="3" fillId="3" borderId="6" xfId="0" applyFont="1" applyFill="1" applyBorder="1"/>
    <xf numFmtId="0" fontId="3" fillId="3" borderId="0" xfId="0" applyFont="1" applyFill="1" applyAlignment="1">
      <alignment horizontal="center"/>
    </xf>
    <xf numFmtId="164" fontId="2" fillId="3" borderId="1" xfId="0" applyNumberFormat="1" applyFont="1" applyFill="1" applyBorder="1" applyAlignment="1">
      <alignment horizontal="center"/>
    </xf>
    <xf numFmtId="0" fontId="3" fillId="3" borderId="0" xfId="0" applyFont="1" applyFill="1" applyBorder="1" applyAlignment="1">
      <alignment horizontal="center" vertical="center" textRotation="90" wrapText="1"/>
    </xf>
    <xf numFmtId="0" fontId="3" fillId="3" borderId="14" xfId="0" applyFont="1" applyFill="1" applyBorder="1" applyAlignment="1">
      <alignment horizontal="center" vertical="center"/>
    </xf>
    <xf numFmtId="0" fontId="2" fillId="3" borderId="12" xfId="0" applyFont="1" applyFill="1" applyBorder="1" applyAlignment="1">
      <alignment horizontal="center" vertical="center"/>
    </xf>
    <xf numFmtId="164" fontId="3" fillId="3" borderId="3" xfId="0" applyNumberFormat="1" applyFont="1" applyFill="1" applyBorder="1" applyAlignment="1">
      <alignment horizontal="center" vertical="center"/>
    </xf>
    <xf numFmtId="164" fontId="3" fillId="3" borderId="14" xfId="0" applyNumberFormat="1" applyFont="1" applyFill="1" applyBorder="1" applyAlignment="1">
      <alignment horizontal="center" vertical="center"/>
    </xf>
    <xf numFmtId="0" fontId="3" fillId="3" borderId="3" xfId="4" applyFont="1" applyFill="1" applyBorder="1" applyAlignment="1">
      <alignment horizontal="center" vertical="center" wrapText="1"/>
    </xf>
    <xf numFmtId="0" fontId="3" fillId="3" borderId="1" xfId="4" applyFont="1" applyFill="1" applyBorder="1" applyAlignment="1">
      <alignment horizontal="center" vertical="center" wrapText="1"/>
    </xf>
    <xf numFmtId="0" fontId="3" fillId="3" borderId="6" xfId="4" applyFont="1" applyFill="1" applyBorder="1" applyAlignment="1">
      <alignment horizontal="center" vertical="center" wrapText="1"/>
    </xf>
    <xf numFmtId="0" fontId="3" fillId="3" borderId="1" xfId="5" applyFont="1" applyFill="1" applyBorder="1" applyAlignment="1">
      <alignment horizontal="center" vertical="center" wrapText="1"/>
    </xf>
    <xf numFmtId="0" fontId="2" fillId="3" borderId="13" xfId="1" applyFont="1" applyFill="1" applyBorder="1" applyAlignment="1"/>
    <xf numFmtId="0" fontId="14" fillId="3" borderId="11" xfId="1" applyFont="1" applyFill="1" applyBorder="1" applyAlignment="1"/>
    <xf numFmtId="0" fontId="2" fillId="3" borderId="1" xfId="0" applyFont="1" applyFill="1" applyBorder="1" applyAlignment="1">
      <alignment vertical="center" wrapText="1"/>
    </xf>
    <xf numFmtId="164" fontId="2" fillId="3" borderId="1" xfId="0" applyNumberFormat="1" applyFont="1" applyFill="1" applyBorder="1" applyAlignment="1">
      <alignment horizontal="center" vertical="center" wrapText="1"/>
    </xf>
    <xf numFmtId="164" fontId="2" fillId="3" borderId="6" xfId="0" applyNumberFormat="1" applyFont="1" applyFill="1" applyBorder="1" applyAlignment="1">
      <alignment vertical="center" wrapText="1"/>
    </xf>
    <xf numFmtId="0" fontId="3" fillId="3" borderId="1" xfId="0" applyFont="1" applyFill="1" applyBorder="1" applyAlignment="1">
      <alignment horizontal="right" vertical="center" wrapText="1"/>
    </xf>
    <xf numFmtId="164" fontId="3" fillId="3" borderId="1" xfId="0" applyNumberFormat="1" applyFont="1" applyFill="1" applyBorder="1" applyAlignment="1">
      <alignment horizontal="center" vertical="center" wrapText="1"/>
    </xf>
    <xf numFmtId="0" fontId="3" fillId="3" borderId="1" xfId="0" applyFont="1" applyFill="1" applyBorder="1" applyAlignment="1">
      <alignment vertical="center" wrapText="1"/>
    </xf>
    <xf numFmtId="0" fontId="2" fillId="3" borderId="3" xfId="0" applyFont="1" applyFill="1" applyBorder="1" applyAlignment="1">
      <alignment vertical="center" wrapText="1"/>
    </xf>
    <xf numFmtId="0" fontId="3" fillId="3" borderId="3" xfId="0" applyFont="1" applyFill="1" applyBorder="1" applyAlignment="1">
      <alignment vertical="center" wrapText="1"/>
    </xf>
    <xf numFmtId="164" fontId="3" fillId="3" borderId="4" xfId="0" applyNumberFormat="1" applyFont="1" applyFill="1" applyBorder="1" applyAlignment="1">
      <alignment vertical="center"/>
    </xf>
    <xf numFmtId="0" fontId="3" fillId="3" borderId="1" xfId="0" applyFont="1" applyFill="1" applyBorder="1" applyAlignment="1">
      <alignment horizontal="justify" vertical="center" wrapText="1"/>
    </xf>
    <xf numFmtId="164" fontId="10" fillId="3" borderId="1" xfId="0" applyNumberFormat="1" applyFont="1" applyFill="1" applyBorder="1"/>
    <xf numFmtId="0" fontId="2" fillId="3" borderId="6" xfId="0" applyFont="1" applyFill="1" applyBorder="1" applyAlignment="1"/>
    <xf numFmtId="0" fontId="3" fillId="3" borderId="14" xfId="0" applyFont="1" applyFill="1" applyBorder="1"/>
    <xf numFmtId="0" fontId="3" fillId="3" borderId="0" xfId="0" applyFont="1" applyFill="1" applyBorder="1" applyAlignment="1">
      <alignment horizontal="center"/>
    </xf>
    <xf numFmtId="0" fontId="3" fillId="3" borderId="3" xfId="0" applyFont="1" applyFill="1" applyBorder="1" applyAlignment="1">
      <alignment vertical="center" textRotation="90" wrapText="1"/>
    </xf>
    <xf numFmtId="0" fontId="3" fillId="3" borderId="16" xfId="0" applyFont="1" applyFill="1" applyBorder="1" applyAlignment="1">
      <alignment vertical="center" textRotation="90" wrapText="1"/>
    </xf>
    <xf numFmtId="0" fontId="2" fillId="3" borderId="0" xfId="0" applyFont="1" applyFill="1" applyBorder="1" applyAlignment="1">
      <alignment horizontal="center" vertical="center"/>
    </xf>
    <xf numFmtId="164" fontId="3" fillId="3" borderId="0" xfId="0" applyNumberFormat="1" applyFont="1" applyFill="1" applyBorder="1" applyAlignment="1">
      <alignment horizontal="center" vertical="center"/>
    </xf>
    <xf numFmtId="164" fontId="3" fillId="3" borderId="0" xfId="0" applyNumberFormat="1" applyFont="1" applyFill="1" applyBorder="1" applyAlignment="1">
      <alignment vertical="center"/>
    </xf>
    <xf numFmtId="0" fontId="3" fillId="3" borderId="14" xfId="0" applyFont="1" applyFill="1" applyBorder="1" applyAlignment="1">
      <alignment vertical="center"/>
    </xf>
    <xf numFmtId="49" fontId="3" fillId="3" borderId="9" xfId="0" applyNumberFormat="1" applyFont="1" applyFill="1" applyBorder="1" applyAlignment="1">
      <alignment horizontal="center" vertical="center"/>
    </xf>
    <xf numFmtId="0" fontId="3" fillId="3" borderId="9" xfId="0" applyFont="1" applyFill="1" applyBorder="1" applyAlignment="1">
      <alignment horizontal="center" vertical="center" wrapText="1"/>
    </xf>
    <xf numFmtId="164" fontId="3" fillId="3" borderId="9" xfId="0" applyNumberFormat="1" applyFont="1" applyFill="1" applyBorder="1" applyAlignment="1">
      <alignment horizontal="center" vertical="center"/>
    </xf>
    <xf numFmtId="164" fontId="3" fillId="3" borderId="9" xfId="0" applyNumberFormat="1" applyFont="1" applyFill="1" applyBorder="1" applyAlignment="1">
      <alignment vertical="center"/>
    </xf>
    <xf numFmtId="164" fontId="3" fillId="3" borderId="6" xfId="0" applyNumberFormat="1" applyFont="1" applyFill="1" applyBorder="1" applyAlignment="1">
      <alignment vertical="center" wrapText="1"/>
    </xf>
    <xf numFmtId="0" fontId="7" fillId="3" borderId="6" xfId="0" applyFont="1" applyFill="1" applyBorder="1" applyAlignment="1">
      <alignment horizontal="center"/>
    </xf>
    <xf numFmtId="2" fontId="3" fillId="3" borderId="1" xfId="0" applyNumberFormat="1" applyFont="1" applyFill="1" applyBorder="1" applyAlignment="1">
      <alignment horizontal="center" vertical="center"/>
    </xf>
    <xf numFmtId="2" fontId="3" fillId="3" borderId="3" xfId="0" applyNumberFormat="1" applyFont="1" applyFill="1" applyBorder="1"/>
    <xf numFmtId="164" fontId="3" fillId="3" borderId="6" xfId="0" applyNumberFormat="1" applyFont="1" applyFill="1" applyBorder="1" applyAlignment="1">
      <alignment horizontal="center" vertical="center" wrapText="1"/>
    </xf>
    <xf numFmtId="164" fontId="2" fillId="3" borderId="6" xfId="0" applyNumberFormat="1" applyFont="1" applyFill="1" applyBorder="1" applyAlignment="1">
      <alignment horizontal="center" vertical="center" wrapText="1"/>
    </xf>
    <xf numFmtId="164" fontId="2" fillId="3" borderId="1" xfId="0" applyNumberFormat="1" applyFont="1" applyFill="1" applyBorder="1" applyAlignment="1">
      <alignment vertical="center" wrapText="1"/>
    </xf>
    <xf numFmtId="164" fontId="2" fillId="3" borderId="1" xfId="0" applyNumberFormat="1" applyFont="1" applyFill="1" applyBorder="1" applyAlignment="1">
      <alignment vertical="center"/>
    </xf>
    <xf numFmtId="164" fontId="3" fillId="3" borderId="1" xfId="0" applyNumberFormat="1" applyFont="1" applyFill="1" applyBorder="1" applyAlignment="1">
      <alignment vertical="center" wrapText="1"/>
    </xf>
    <xf numFmtId="167" fontId="3" fillId="3" borderId="1" xfId="0" applyNumberFormat="1" applyFont="1" applyFill="1" applyBorder="1" applyAlignment="1">
      <alignment horizontal="center" vertical="center"/>
    </xf>
    <xf numFmtId="0" fontId="2" fillId="3" borderId="1" xfId="0" applyFont="1" applyFill="1" applyBorder="1" applyAlignment="1">
      <alignment horizontal="center"/>
    </xf>
    <xf numFmtId="49" fontId="3" fillId="3" borderId="1" xfId="0" applyNumberFormat="1" applyFont="1" applyFill="1" applyBorder="1" applyAlignment="1">
      <alignment horizontal="left"/>
    </xf>
    <xf numFmtId="0" fontId="14" fillId="3" borderId="4" xfId="0" applyFont="1" applyFill="1" applyBorder="1" applyAlignment="1">
      <alignment vertical="center"/>
    </xf>
    <xf numFmtId="0" fontId="14" fillId="3" borderId="7" xfId="0" applyFont="1" applyFill="1" applyBorder="1" applyAlignment="1">
      <alignment vertical="center"/>
    </xf>
    <xf numFmtId="0" fontId="14" fillId="3" borderId="6" xfId="0" applyFont="1" applyFill="1" applyBorder="1" applyAlignment="1">
      <alignment vertical="center"/>
    </xf>
    <xf numFmtId="164" fontId="2" fillId="3" borderId="0" xfId="0" applyNumberFormat="1" applyFont="1" applyFill="1" applyAlignment="1">
      <alignment horizontal="center"/>
    </xf>
    <xf numFmtId="164" fontId="3" fillId="3" borderId="0" xfId="0" applyNumberFormat="1" applyFont="1" applyFill="1" applyAlignment="1">
      <alignment horizontal="center"/>
    </xf>
    <xf numFmtId="0" fontId="3" fillId="3" borderId="0" xfId="0" applyFont="1" applyFill="1" applyAlignment="1">
      <alignment horizontal="center" vertical="center" wrapText="1"/>
    </xf>
    <xf numFmtId="164" fontId="4" fillId="3" borderId="1" xfId="0" applyNumberFormat="1" applyFont="1" applyFill="1" applyBorder="1" applyAlignment="1">
      <alignment horizontal="center" vertical="center"/>
    </xf>
    <xf numFmtId="0" fontId="10" fillId="3" borderId="1" xfId="0" applyFont="1" applyFill="1" applyBorder="1"/>
    <xf numFmtId="2" fontId="10" fillId="3" borderId="6" xfId="0" applyNumberFormat="1" applyFont="1" applyFill="1" applyBorder="1" applyAlignment="1">
      <alignment horizontal="center" vertical="center"/>
    </xf>
    <xf numFmtId="49" fontId="3" fillId="3" borderId="7" xfId="0" applyNumberFormat="1" applyFont="1" applyFill="1" applyBorder="1"/>
    <xf numFmtId="0" fontId="3" fillId="3" borderId="6" xfId="0" applyFont="1" applyFill="1" applyBorder="1" applyAlignment="1">
      <alignment textRotation="90" wrapText="1"/>
    </xf>
    <xf numFmtId="0" fontId="3" fillId="3" borderId="6" xfId="0" applyFont="1" applyFill="1" applyBorder="1" applyAlignment="1">
      <alignment horizontal="center" vertical="center" textRotation="90"/>
    </xf>
    <xf numFmtId="164" fontId="3" fillId="3" borderId="6" xfId="0" applyNumberFormat="1" applyFont="1" applyFill="1" applyBorder="1" applyAlignment="1">
      <alignment horizontal="center"/>
    </xf>
    <xf numFmtId="164" fontId="2" fillId="3" borderId="4" xfId="0" applyNumberFormat="1" applyFont="1" applyFill="1" applyBorder="1" applyAlignment="1">
      <alignment horizontal="center" vertical="center"/>
    </xf>
    <xf numFmtId="164" fontId="2" fillId="3" borderId="6" xfId="0" applyNumberFormat="1" applyFont="1" applyFill="1" applyBorder="1" applyAlignment="1">
      <alignment horizontal="center" vertical="center"/>
    </xf>
    <xf numFmtId="0" fontId="5" fillId="3" borderId="7" xfId="1" applyFont="1" applyFill="1" applyBorder="1" applyAlignment="1" applyProtection="1">
      <alignment vertical="top" wrapText="1"/>
      <protection locked="0"/>
    </xf>
    <xf numFmtId="0" fontId="5" fillId="3" borderId="6" xfId="1" applyFont="1" applyFill="1" applyBorder="1" applyAlignment="1" applyProtection="1">
      <alignment vertical="top" wrapText="1"/>
      <protection locked="0"/>
    </xf>
    <xf numFmtId="165" fontId="3" fillId="3" borderId="1" xfId="0" applyNumberFormat="1" applyFont="1" applyFill="1" applyBorder="1" applyAlignment="1">
      <alignment horizontal="center"/>
    </xf>
    <xf numFmtId="164" fontId="3" fillId="3" borderId="1" xfId="1" applyNumberFormat="1" applyFont="1" applyFill="1" applyBorder="1" applyAlignment="1">
      <alignment wrapText="1"/>
    </xf>
    <xf numFmtId="164" fontId="10" fillId="3" borderId="10" xfId="0" applyNumberFormat="1" applyFont="1" applyFill="1" applyBorder="1" applyAlignment="1">
      <alignment horizontal="center" vertical="center"/>
    </xf>
    <xf numFmtId="164" fontId="2" fillId="3" borderId="8" xfId="0" applyNumberFormat="1" applyFont="1" applyFill="1" applyBorder="1" applyAlignment="1">
      <alignment horizontal="center" vertical="center"/>
    </xf>
    <xf numFmtId="0" fontId="3" fillId="3" borderId="10" xfId="1" applyFont="1" applyFill="1" applyBorder="1" applyAlignment="1">
      <alignment horizontal="left"/>
    </xf>
    <xf numFmtId="2" fontId="3" fillId="3" borderId="1" xfId="1" applyNumberFormat="1" applyFont="1" applyFill="1" applyBorder="1" applyAlignment="1" applyProtection="1">
      <alignment vertical="center" wrapText="1"/>
      <protection locked="0"/>
    </xf>
    <xf numFmtId="164"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2" fontId="3" fillId="3" borderId="1" xfId="0" applyNumberFormat="1" applyFont="1" applyFill="1" applyBorder="1" applyAlignment="1">
      <alignment horizontal="center" wrapText="1"/>
    </xf>
    <xf numFmtId="2" fontId="3" fillId="3" borderId="6" xfId="0" applyNumberFormat="1" applyFont="1" applyFill="1" applyBorder="1" applyAlignment="1">
      <alignment horizontal="center" wrapText="1"/>
    </xf>
    <xf numFmtId="0" fontId="3" fillId="3" borderId="9" xfId="0" applyFont="1" applyFill="1" applyBorder="1" applyAlignment="1">
      <alignment vertical="center"/>
    </xf>
    <xf numFmtId="0" fontId="3" fillId="3" borderId="10" xfId="0" applyFont="1" applyFill="1" applyBorder="1" applyAlignment="1">
      <alignment vertical="center"/>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4" xfId="1" applyFont="1" applyFill="1" applyBorder="1" applyAlignment="1">
      <alignment horizontal="left" wrapText="1"/>
    </xf>
    <xf numFmtId="0" fontId="3" fillId="3" borderId="5" xfId="1" applyFont="1" applyFill="1" applyBorder="1" applyAlignment="1">
      <alignment horizontal="left"/>
    </xf>
    <xf numFmtId="0" fontId="3" fillId="3" borderId="7" xfId="1" applyFont="1" applyFill="1" applyBorder="1" applyAlignment="1">
      <alignment horizontal="left"/>
    </xf>
    <xf numFmtId="0" fontId="3" fillId="3" borderId="6" xfId="1" applyFont="1" applyFill="1" applyBorder="1" applyAlignment="1">
      <alignment horizontal="left"/>
    </xf>
    <xf numFmtId="0" fontId="3" fillId="3" borderId="7" xfId="0" applyFont="1" applyFill="1" applyBorder="1" applyAlignment="1">
      <alignment horizontal="center"/>
    </xf>
    <xf numFmtId="0" fontId="2" fillId="3" borderId="7" xfId="1" applyFont="1" applyFill="1" applyBorder="1" applyAlignment="1">
      <alignment horizontal="left"/>
    </xf>
    <xf numFmtId="0" fontId="2" fillId="3" borderId="6" xfId="1" applyFont="1" applyFill="1" applyBorder="1" applyAlignment="1">
      <alignment horizontal="left"/>
    </xf>
    <xf numFmtId="0" fontId="3" fillId="3" borderId="3" xfId="0" applyFont="1" applyFill="1" applyBorder="1" applyAlignment="1">
      <alignment horizontal="center" vertical="center" textRotation="90" wrapText="1"/>
    </xf>
    <xf numFmtId="0" fontId="3" fillId="3" borderId="12"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xf>
    <xf numFmtId="0" fontId="3" fillId="3" borderId="4" xfId="0" applyFont="1" applyFill="1" applyBorder="1" applyAlignment="1">
      <alignment horizontal="left" vertical="center"/>
    </xf>
    <xf numFmtId="0" fontId="3" fillId="3" borderId="7" xfId="0" applyFont="1" applyFill="1" applyBorder="1" applyAlignment="1">
      <alignment horizontal="left" vertical="center"/>
    </xf>
    <xf numFmtId="0" fontId="3" fillId="3" borderId="6" xfId="0" applyFont="1" applyFill="1" applyBorder="1" applyAlignment="1">
      <alignment horizontal="left" vertical="center"/>
    </xf>
    <xf numFmtId="0" fontId="3" fillId="3" borderId="4"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4" xfId="0" applyFont="1" applyFill="1" applyBorder="1" applyAlignment="1">
      <alignment horizontal="center"/>
    </xf>
    <xf numFmtId="0" fontId="3" fillId="3" borderId="6" xfId="0" applyFont="1" applyFill="1" applyBorder="1" applyAlignment="1">
      <alignment horizontal="center"/>
    </xf>
    <xf numFmtId="49" fontId="3" fillId="3" borderId="1" xfId="0" applyNumberFormat="1" applyFont="1" applyFill="1" applyBorder="1" applyAlignment="1">
      <alignment horizontal="center"/>
    </xf>
    <xf numFmtId="0" fontId="3" fillId="3" borderId="1" xfId="0" applyFont="1" applyFill="1" applyBorder="1" applyAlignment="1">
      <alignment horizontal="center" vertical="center" textRotation="90" wrapText="1"/>
    </xf>
    <xf numFmtId="0" fontId="2" fillId="3" borderId="1" xfId="0" applyFont="1" applyFill="1" applyBorder="1" applyAlignment="1">
      <alignment horizontal="left" vertical="center"/>
    </xf>
    <xf numFmtId="0" fontId="3" fillId="3" borderId="0" xfId="0" applyFont="1" applyFill="1" applyBorder="1" applyAlignment="1">
      <alignment horizontal="center" vertical="center"/>
    </xf>
    <xf numFmtId="0" fontId="3" fillId="3" borderId="1" xfId="0" applyFont="1" applyFill="1" applyBorder="1" applyAlignment="1">
      <alignment horizontal="center" vertical="center" wrapText="1"/>
    </xf>
    <xf numFmtId="164" fontId="3" fillId="3" borderId="1" xfId="0" applyNumberFormat="1" applyFont="1" applyFill="1" applyBorder="1" applyAlignment="1">
      <alignment horizontal="center" vertical="center"/>
    </xf>
    <xf numFmtId="0" fontId="15" fillId="3" borderId="1" xfId="0" applyFont="1" applyFill="1" applyBorder="1" applyAlignment="1">
      <alignment horizontal="center" vertical="center"/>
    </xf>
    <xf numFmtId="164" fontId="15" fillId="3" borderId="1" xfId="0" applyNumberFormat="1" applyFont="1" applyFill="1" applyBorder="1" applyAlignment="1">
      <alignment horizontal="center" vertical="center"/>
    </xf>
    <xf numFmtId="0" fontId="2" fillId="3" borderId="6" xfId="0" applyFont="1" applyFill="1" applyBorder="1" applyAlignment="1">
      <alignment horizontal="center"/>
    </xf>
    <xf numFmtId="0" fontId="3" fillId="3" borderId="7" xfId="0" applyFont="1" applyFill="1" applyBorder="1" applyAlignment="1">
      <alignment horizontal="center" vertical="center"/>
    </xf>
    <xf numFmtId="0" fontId="3" fillId="3" borderId="1" xfId="0" applyFont="1" applyFill="1" applyBorder="1" applyAlignment="1">
      <alignment horizontal="center" vertical="center" textRotation="90"/>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0" fontId="14" fillId="3" borderId="0" xfId="0" applyFont="1" applyFill="1" applyAlignment="1">
      <alignment horizontal="center" vertical="center"/>
    </xf>
    <xf numFmtId="0" fontId="3" fillId="3" borderId="15" xfId="0" applyFont="1" applyFill="1" applyBorder="1" applyAlignment="1">
      <alignment horizontal="left" vertical="center"/>
    </xf>
    <xf numFmtId="0" fontId="3" fillId="3" borderId="0" xfId="0" applyFont="1" applyFill="1" applyBorder="1" applyAlignment="1">
      <alignment horizontal="left" vertical="center"/>
    </xf>
    <xf numFmtId="0" fontId="3" fillId="3" borderId="14" xfId="0" applyFont="1" applyFill="1" applyBorder="1" applyAlignment="1">
      <alignment horizontal="left" vertical="center"/>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0" xfId="0" applyFont="1" applyFill="1" applyAlignment="1">
      <alignment horizontal="left" vertical="center" wrapText="1"/>
    </xf>
    <xf numFmtId="0" fontId="4" fillId="3" borderId="7" xfId="1" applyFont="1" applyFill="1" applyBorder="1" applyAlignment="1">
      <alignment horizontal="left" wrapText="1"/>
    </xf>
    <xf numFmtId="0" fontId="4" fillId="3" borderId="6" xfId="1" applyFont="1" applyFill="1" applyBorder="1" applyAlignment="1">
      <alignment horizontal="left" wrapText="1"/>
    </xf>
    <xf numFmtId="0" fontId="3" fillId="3" borderId="6" xfId="1" applyFont="1" applyFill="1" applyBorder="1" applyAlignment="1" applyProtection="1">
      <alignment horizontal="left" vertical="center" wrapText="1"/>
      <protection locked="0"/>
    </xf>
    <xf numFmtId="164" fontId="3" fillId="3" borderId="4" xfId="0" applyNumberFormat="1" applyFont="1" applyFill="1" applyBorder="1" applyAlignment="1">
      <alignment horizontal="center" vertical="center"/>
    </xf>
    <xf numFmtId="164" fontId="3" fillId="3" borderId="6" xfId="0" applyNumberFormat="1" applyFont="1" applyFill="1" applyBorder="1" applyAlignment="1">
      <alignment horizontal="center" vertical="center"/>
    </xf>
    <xf numFmtId="0" fontId="10" fillId="3" borderId="4" xfId="0" applyFont="1" applyFill="1" applyBorder="1" applyAlignment="1">
      <alignment horizontal="center" vertical="center"/>
    </xf>
    <xf numFmtId="0" fontId="10" fillId="3" borderId="6" xfId="0" applyFont="1" applyFill="1" applyBorder="1" applyAlignment="1">
      <alignment horizontal="center" vertical="center"/>
    </xf>
    <xf numFmtId="0" fontId="3" fillId="3" borderId="4" xfId="1" applyFont="1" applyFill="1" applyBorder="1" applyAlignment="1">
      <alignment horizontal="left"/>
    </xf>
    <xf numFmtId="0" fontId="3" fillId="3" borderId="1" xfId="1" applyFont="1" applyFill="1" applyBorder="1" applyAlignment="1" applyProtection="1">
      <alignment horizontal="left" vertical="center" wrapText="1"/>
      <protection locked="0"/>
    </xf>
    <xf numFmtId="0" fontId="3" fillId="3" borderId="3" xfId="0" applyFont="1" applyFill="1" applyBorder="1" applyAlignment="1">
      <alignment horizontal="center" vertical="center" wrapText="1"/>
    </xf>
    <xf numFmtId="0" fontId="3" fillId="3" borderId="12" xfId="0" applyFont="1" applyFill="1" applyBorder="1" applyAlignment="1">
      <alignment horizontal="left" vertical="center"/>
    </xf>
    <xf numFmtId="0" fontId="3" fillId="3" borderId="13" xfId="0" applyFont="1" applyFill="1" applyBorder="1" applyAlignment="1">
      <alignment horizontal="left" vertical="center"/>
    </xf>
    <xf numFmtId="0" fontId="3" fillId="3" borderId="11" xfId="0" applyFont="1" applyFill="1" applyBorder="1" applyAlignment="1">
      <alignment horizontal="left" vertical="center"/>
    </xf>
    <xf numFmtId="0" fontId="3" fillId="3" borderId="15" xfId="0" applyFont="1" applyFill="1" applyBorder="1" applyAlignment="1">
      <alignment horizontal="left" vertical="center"/>
    </xf>
    <xf numFmtId="0" fontId="3" fillId="3" borderId="0" xfId="0" applyFont="1" applyFill="1" applyBorder="1" applyAlignment="1">
      <alignment horizontal="left" vertical="center"/>
    </xf>
    <xf numFmtId="0" fontId="3" fillId="3" borderId="14" xfId="0" applyFont="1" applyFill="1" applyBorder="1" applyAlignment="1">
      <alignment horizontal="left" vertical="center"/>
    </xf>
    <xf numFmtId="0" fontId="3" fillId="3" borderId="8" xfId="0" applyFont="1" applyFill="1" applyBorder="1" applyAlignment="1">
      <alignment horizontal="left" vertical="center"/>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0" xfId="0" applyFont="1" applyFill="1" applyAlignment="1">
      <alignment horizontal="left" vertical="center" wrapText="1"/>
    </xf>
    <xf numFmtId="0" fontId="3" fillId="3" borderId="4" xfId="0" applyFont="1" applyFill="1" applyBorder="1" applyAlignment="1">
      <alignment horizontal="left"/>
    </xf>
    <xf numFmtId="0" fontId="3" fillId="3" borderId="7" xfId="0" applyFont="1" applyFill="1" applyBorder="1" applyAlignment="1">
      <alignment horizontal="left"/>
    </xf>
    <xf numFmtId="0" fontId="3" fillId="3" borderId="6" xfId="0" applyFont="1" applyFill="1" applyBorder="1" applyAlignment="1">
      <alignment horizontal="left"/>
    </xf>
    <xf numFmtId="0" fontId="2" fillId="3" borderId="4" xfId="0" applyFont="1" applyFill="1" applyBorder="1" applyAlignment="1">
      <alignment horizontal="center"/>
    </xf>
    <xf numFmtId="0" fontId="3" fillId="3" borderId="7" xfId="0" applyFont="1" applyFill="1" applyBorder="1" applyAlignment="1">
      <alignment horizontal="center"/>
    </xf>
    <xf numFmtId="0" fontId="3" fillId="3" borderId="5" xfId="1" applyFont="1" applyFill="1" applyBorder="1" applyAlignment="1">
      <alignment horizontal="left" wrapText="1"/>
    </xf>
    <xf numFmtId="0" fontId="3" fillId="3" borderId="7" xfId="1" applyFont="1" applyFill="1" applyBorder="1" applyAlignment="1">
      <alignment horizontal="left" wrapText="1"/>
    </xf>
    <xf numFmtId="0" fontId="3" fillId="3" borderId="6" xfId="1" applyFont="1" applyFill="1" applyBorder="1" applyAlignment="1">
      <alignment horizontal="left" wrapText="1"/>
    </xf>
    <xf numFmtId="0" fontId="2" fillId="3" borderId="4" xfId="0" applyFont="1" applyFill="1" applyBorder="1" applyAlignment="1">
      <alignment horizontal="center" vertical="center"/>
    </xf>
    <xf numFmtId="0" fontId="2" fillId="3" borderId="6" xfId="0" applyFont="1" applyFill="1" applyBorder="1" applyAlignment="1">
      <alignment horizontal="center" vertical="center"/>
    </xf>
    <xf numFmtId="0" fontId="3" fillId="3" borderId="4" xfId="0" applyFont="1" applyFill="1" applyBorder="1" applyAlignment="1">
      <alignment horizontal="center"/>
    </xf>
    <xf numFmtId="0" fontId="3" fillId="3" borderId="6" xfId="0" applyFont="1" applyFill="1" applyBorder="1" applyAlignment="1">
      <alignment horizontal="center"/>
    </xf>
    <xf numFmtId="0" fontId="3" fillId="3" borderId="5" xfId="1" applyFont="1" applyFill="1" applyBorder="1" applyAlignment="1">
      <alignment horizontal="left"/>
    </xf>
    <xf numFmtId="0" fontId="3" fillId="3" borderId="7" xfId="1" applyFont="1" applyFill="1" applyBorder="1" applyAlignment="1">
      <alignment horizontal="left"/>
    </xf>
    <xf numFmtId="0" fontId="3" fillId="3" borderId="6" xfId="1" applyFont="1" applyFill="1" applyBorder="1" applyAlignment="1">
      <alignment horizontal="left"/>
    </xf>
    <xf numFmtId="0" fontId="3" fillId="3" borderId="4" xfId="0" applyFont="1" applyFill="1" applyBorder="1" applyAlignment="1">
      <alignment horizontal="center" vertical="center"/>
    </xf>
    <xf numFmtId="0" fontId="3" fillId="3" borderId="7" xfId="0" applyFont="1" applyFill="1" applyBorder="1" applyAlignment="1">
      <alignment horizontal="center" vertical="center"/>
    </xf>
    <xf numFmtId="0" fontId="3" fillId="3" borderId="6" xfId="0" applyFont="1" applyFill="1" applyBorder="1" applyAlignment="1">
      <alignment horizontal="center" vertical="center"/>
    </xf>
    <xf numFmtId="0" fontId="3" fillId="3" borderId="1" xfId="0" applyFont="1" applyFill="1" applyBorder="1" applyAlignment="1">
      <alignment horizontal="center" vertical="center"/>
    </xf>
    <xf numFmtId="0" fontId="2" fillId="3" borderId="5" xfId="1" applyFont="1" applyFill="1" applyBorder="1" applyAlignment="1">
      <alignment horizontal="left" wrapText="1"/>
    </xf>
    <xf numFmtId="0" fontId="2" fillId="3" borderId="7" xfId="1" applyFont="1" applyFill="1" applyBorder="1" applyAlignment="1">
      <alignment horizontal="left" wrapText="1"/>
    </xf>
    <xf numFmtId="0" fontId="2" fillId="3" borderId="6" xfId="1" applyFont="1" applyFill="1" applyBorder="1" applyAlignment="1">
      <alignment horizontal="left" wrapText="1"/>
    </xf>
    <xf numFmtId="0" fontId="3" fillId="3" borderId="1" xfId="0" applyFont="1" applyFill="1" applyBorder="1" applyAlignment="1">
      <alignment horizontal="center"/>
    </xf>
    <xf numFmtId="0" fontId="3" fillId="3" borderId="1" xfId="0" applyFont="1" applyFill="1" applyBorder="1" applyAlignment="1">
      <alignment horizontal="left" vertical="center"/>
    </xf>
    <xf numFmtId="0" fontId="3" fillId="3" borderId="1" xfId="0" applyFont="1" applyFill="1" applyBorder="1" applyAlignment="1">
      <alignment vertical="center"/>
    </xf>
    <xf numFmtId="0" fontId="2" fillId="3" borderId="0" xfId="0" applyFont="1" applyFill="1" applyAlignment="1">
      <alignment horizontal="center" vertical="center"/>
    </xf>
    <xf numFmtId="0" fontId="14" fillId="3" borderId="0" xfId="0" applyFont="1" applyFill="1" applyAlignment="1">
      <alignment horizontal="center" vertical="center"/>
    </xf>
    <xf numFmtId="0" fontId="3" fillId="3" borderId="4" xfId="0" applyFont="1" applyFill="1" applyBorder="1" applyAlignment="1">
      <alignment horizontal="left" vertical="center"/>
    </xf>
    <xf numFmtId="0" fontId="3" fillId="3" borderId="7" xfId="0" applyFont="1" applyFill="1" applyBorder="1" applyAlignment="1">
      <alignment horizontal="left" vertical="center"/>
    </xf>
    <xf numFmtId="0" fontId="3" fillId="3" borderId="6" xfId="0" applyFont="1" applyFill="1" applyBorder="1" applyAlignment="1">
      <alignment horizontal="left" vertical="center"/>
    </xf>
    <xf numFmtId="0" fontId="3" fillId="3" borderId="12" xfId="0" applyFont="1" applyFill="1" applyBorder="1" applyAlignment="1">
      <alignment horizontal="center" vertical="center"/>
    </xf>
    <xf numFmtId="0" fontId="3" fillId="3" borderId="13"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4" xfId="0" applyFont="1" applyFill="1" applyBorder="1" applyAlignment="1">
      <alignment horizontal="left" vertical="center" wrapText="1"/>
    </xf>
    <xf numFmtId="0" fontId="3" fillId="3" borderId="6"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6" xfId="0" applyFont="1" applyFill="1" applyBorder="1" applyAlignment="1">
      <alignment horizontal="left" vertical="center" wrapText="1"/>
    </xf>
    <xf numFmtId="0" fontId="2" fillId="3" borderId="1" xfId="0" applyFont="1" applyFill="1" applyBorder="1" applyAlignment="1">
      <alignment horizontal="center" vertical="center"/>
    </xf>
    <xf numFmtId="0" fontId="2" fillId="3" borderId="4" xfId="0" applyFont="1" applyFill="1" applyBorder="1" applyAlignment="1">
      <alignment horizontal="left"/>
    </xf>
    <xf numFmtId="0" fontId="3" fillId="3" borderId="1" xfId="0" applyFont="1" applyFill="1" applyBorder="1" applyAlignment="1">
      <alignment horizontal="center" vertical="center" wrapText="1"/>
    </xf>
    <xf numFmtId="0" fontId="15" fillId="3" borderId="1" xfId="0" applyFont="1" applyFill="1" applyBorder="1" applyAlignment="1">
      <alignment horizontal="left" vertical="center"/>
    </xf>
    <xf numFmtId="0" fontId="7" fillId="3" borderId="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3" fillId="3" borderId="1" xfId="0" applyFont="1" applyFill="1" applyBorder="1" applyAlignment="1">
      <alignment horizontal="center" vertical="center" textRotation="90"/>
    </xf>
    <xf numFmtId="0" fontId="2" fillId="3" borderId="4" xfId="0" applyFont="1" applyFill="1" applyBorder="1" applyAlignment="1">
      <alignment horizontal="left" vertical="center"/>
    </xf>
    <xf numFmtId="0" fontId="2" fillId="3" borderId="6" xfId="0" applyFont="1" applyFill="1" applyBorder="1" applyAlignment="1">
      <alignment horizontal="left" vertical="center"/>
    </xf>
    <xf numFmtId="0" fontId="2" fillId="3" borderId="6" xfId="0" applyFont="1" applyFill="1" applyBorder="1" applyAlignment="1">
      <alignment horizontal="center"/>
    </xf>
    <xf numFmtId="0" fontId="15" fillId="3" borderId="1" xfId="0" applyFont="1" applyFill="1" applyBorder="1" applyAlignment="1">
      <alignment horizontal="center" vertical="center"/>
    </xf>
    <xf numFmtId="164" fontId="15" fillId="3" borderId="1" xfId="0" applyNumberFormat="1" applyFont="1" applyFill="1" applyBorder="1" applyAlignment="1">
      <alignment horizontal="center" vertical="center"/>
    </xf>
    <xf numFmtId="49" fontId="3" fillId="3" borderId="1" xfId="0" applyNumberFormat="1" applyFont="1" applyFill="1" applyBorder="1" applyAlignment="1">
      <alignment horizontal="center"/>
    </xf>
    <xf numFmtId="49" fontId="3" fillId="3" borderId="4" xfId="0" applyNumberFormat="1" applyFont="1" applyFill="1" applyBorder="1" applyAlignment="1">
      <alignment horizontal="center" wrapText="1"/>
    </xf>
    <xf numFmtId="49" fontId="3" fillId="3" borderId="6" xfId="0" applyNumberFormat="1" applyFont="1" applyFill="1" applyBorder="1" applyAlignment="1">
      <alignment horizontal="center" wrapText="1"/>
    </xf>
    <xf numFmtId="164" fontId="3" fillId="3" borderId="1" xfId="0" applyNumberFormat="1" applyFont="1" applyFill="1" applyBorder="1" applyAlignment="1">
      <alignment horizontal="center" vertical="center"/>
    </xf>
    <xf numFmtId="0" fontId="2" fillId="3" borderId="1" xfId="0" applyFont="1" applyFill="1" applyBorder="1" applyAlignment="1">
      <alignment horizontal="left" vertical="center"/>
    </xf>
    <xf numFmtId="0" fontId="3" fillId="3" borderId="3" xfId="0" applyFont="1" applyFill="1" applyBorder="1" applyAlignment="1">
      <alignment horizontal="center" vertical="center" textRotation="90" wrapText="1"/>
    </xf>
    <xf numFmtId="0" fontId="3" fillId="3" borderId="16"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3" fillId="3" borderId="1" xfId="0" applyFont="1" applyFill="1" applyBorder="1" applyAlignment="1">
      <alignment horizontal="center" vertical="center" textRotation="90" wrapText="1"/>
    </xf>
    <xf numFmtId="0" fontId="3" fillId="3" borderId="4"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3" borderId="6" xfId="0" applyFont="1" applyFill="1" applyBorder="1" applyAlignment="1">
      <alignment horizontal="left" vertical="top" wrapText="1"/>
    </xf>
    <xf numFmtId="0" fontId="3" fillId="3" borderId="4" xfId="0" applyFont="1" applyFill="1" applyBorder="1" applyAlignment="1">
      <alignment vertical="top"/>
    </xf>
    <xf numFmtId="0" fontId="3" fillId="3" borderId="7" xfId="0" applyFont="1" applyFill="1" applyBorder="1" applyAlignment="1">
      <alignment vertical="top"/>
    </xf>
    <xf numFmtId="0" fontId="3" fillId="3" borderId="6" xfId="0" applyFont="1" applyFill="1" applyBorder="1" applyAlignment="1">
      <alignment vertical="top"/>
    </xf>
    <xf numFmtId="0" fontId="3" fillId="3" borderId="15" xfId="0" applyFont="1" applyFill="1" applyBorder="1" applyAlignment="1">
      <alignment horizontal="center" vertical="center"/>
    </xf>
    <xf numFmtId="0" fontId="3" fillId="3" borderId="0" xfId="0" applyFont="1" applyFill="1" applyBorder="1" applyAlignment="1">
      <alignment horizontal="center" vertical="center"/>
    </xf>
    <xf numFmtId="0" fontId="3" fillId="3" borderId="7" xfId="0" applyFont="1" applyFill="1" applyBorder="1" applyAlignment="1">
      <alignment horizontal="left" vertical="center" wrapText="1"/>
    </xf>
    <xf numFmtId="0" fontId="3" fillId="3" borderId="4" xfId="0" applyFont="1" applyFill="1" applyBorder="1" applyAlignment="1">
      <alignment horizontal="left" vertical="top"/>
    </xf>
    <xf numFmtId="0" fontId="3" fillId="3" borderId="7" xfId="0" applyFont="1" applyFill="1" applyBorder="1" applyAlignment="1">
      <alignment horizontal="left" vertical="top"/>
    </xf>
    <xf numFmtId="0" fontId="3" fillId="3" borderId="6" xfId="0" applyFont="1" applyFill="1" applyBorder="1" applyAlignment="1">
      <alignment horizontal="left" vertical="top"/>
    </xf>
    <xf numFmtId="0" fontId="3" fillId="3" borderId="4" xfId="0" applyFont="1" applyFill="1" applyBorder="1" applyAlignment="1">
      <alignment vertical="top" wrapText="1"/>
    </xf>
    <xf numFmtId="0" fontId="3" fillId="3" borderId="7" xfId="0" applyFont="1" applyFill="1" applyBorder="1" applyAlignment="1">
      <alignment vertical="top" wrapText="1"/>
    </xf>
    <xf numFmtId="0" fontId="3" fillId="3" borderId="6" xfId="0" applyFont="1" applyFill="1" applyBorder="1" applyAlignment="1">
      <alignment vertical="top" wrapText="1"/>
    </xf>
    <xf numFmtId="0" fontId="3" fillId="3" borderId="1" xfId="0" applyFont="1" applyFill="1" applyBorder="1" applyAlignment="1">
      <alignment horizontal="left" vertical="center" wrapText="1"/>
    </xf>
    <xf numFmtId="0" fontId="2" fillId="3" borderId="13" xfId="0" applyFont="1" applyFill="1" applyBorder="1" applyAlignment="1">
      <alignment horizontal="left" vertical="center"/>
    </xf>
    <xf numFmtId="0" fontId="2" fillId="3" borderId="11" xfId="0" applyFont="1" applyFill="1" applyBorder="1" applyAlignment="1">
      <alignment horizontal="left" vertical="center"/>
    </xf>
    <xf numFmtId="0" fontId="3" fillId="3" borderId="4" xfId="1" applyFont="1" applyFill="1" applyBorder="1" applyAlignment="1">
      <alignment horizontal="left" vertical="center" wrapText="1"/>
    </xf>
    <xf numFmtId="0" fontId="3" fillId="3" borderId="7" xfId="1" applyFont="1" applyFill="1" applyBorder="1" applyAlignment="1">
      <alignment horizontal="left" vertical="center" wrapText="1"/>
    </xf>
    <xf numFmtId="0" fontId="2" fillId="3" borderId="4" xfId="1" applyFont="1" applyFill="1" applyBorder="1" applyAlignment="1">
      <alignment horizontal="left"/>
    </xf>
    <xf numFmtId="0" fontId="2" fillId="3" borderId="7" xfId="1" applyFont="1" applyFill="1" applyBorder="1" applyAlignment="1">
      <alignment horizontal="left"/>
    </xf>
    <xf numFmtId="0" fontId="2" fillId="3" borderId="6" xfId="1" applyFont="1" applyFill="1" applyBorder="1" applyAlignment="1">
      <alignment horizontal="left"/>
    </xf>
    <xf numFmtId="0" fontId="2" fillId="3" borderId="7" xfId="0" applyFont="1" applyFill="1" applyBorder="1" applyAlignment="1">
      <alignment horizontal="left" vertical="center"/>
    </xf>
    <xf numFmtId="0" fontId="2" fillId="3" borderId="4" xfId="1" applyFont="1" applyFill="1" applyBorder="1" applyAlignment="1">
      <alignment horizontal="left" wrapText="1"/>
    </xf>
    <xf numFmtId="0" fontId="2" fillId="3" borderId="4" xfId="1" applyFont="1" applyFill="1" applyBorder="1" applyAlignment="1">
      <alignment horizontal="center" vertical="center" wrapText="1"/>
    </xf>
    <xf numFmtId="0" fontId="2" fillId="3" borderId="7"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3" borderId="4" xfId="2" applyFont="1" applyFill="1" applyBorder="1" applyAlignment="1">
      <alignment horizontal="left" vertical="center" wrapText="1"/>
    </xf>
    <xf numFmtId="0" fontId="2" fillId="3" borderId="7" xfId="2" applyFont="1" applyFill="1" applyBorder="1" applyAlignment="1">
      <alignment horizontal="left" vertical="center" wrapText="1"/>
    </xf>
    <xf numFmtId="0" fontId="2" fillId="3" borderId="6" xfId="2" applyFont="1" applyFill="1" applyBorder="1" applyAlignment="1">
      <alignment horizontal="left" vertical="center" wrapText="1"/>
    </xf>
    <xf numFmtId="0" fontId="3" fillId="3" borderId="4" xfId="1" applyFont="1" applyFill="1" applyBorder="1" applyAlignment="1">
      <alignment horizontal="left" wrapText="1"/>
    </xf>
    <xf numFmtId="0" fontId="3" fillId="3" borderId="1" xfId="0" applyFont="1" applyFill="1" applyBorder="1" applyAlignment="1">
      <alignment horizontal="center" textRotation="90" wrapText="1"/>
    </xf>
    <xf numFmtId="0" fontId="2" fillId="3" borderId="7" xfId="0" applyFont="1" applyFill="1" applyBorder="1" applyAlignment="1">
      <alignment horizontal="left"/>
    </xf>
    <xf numFmtId="0" fontId="2" fillId="3" borderId="6" xfId="0" applyFont="1" applyFill="1" applyBorder="1" applyAlignment="1">
      <alignment horizontal="left"/>
    </xf>
    <xf numFmtId="0" fontId="3" fillId="3" borderId="4" xfId="1" applyFont="1" applyFill="1" applyBorder="1" applyAlignment="1" applyProtection="1">
      <alignment horizontal="left" vertical="center" wrapText="1"/>
      <protection locked="0"/>
    </xf>
    <xf numFmtId="0" fontId="3" fillId="3" borderId="7" xfId="1" applyFont="1" applyFill="1" applyBorder="1" applyAlignment="1" applyProtection="1">
      <alignment horizontal="left" vertical="center" wrapText="1"/>
      <protection locked="0"/>
    </xf>
    <xf numFmtId="0" fontId="3" fillId="3" borderId="6" xfId="1" applyFont="1" applyFill="1" applyBorder="1" applyAlignment="1" applyProtection="1">
      <alignment horizontal="left" vertical="center" wrapText="1"/>
      <protection locked="0"/>
    </xf>
    <xf numFmtId="0" fontId="2" fillId="3" borderId="7" xfId="0" applyFont="1" applyFill="1" applyBorder="1" applyAlignment="1">
      <alignment horizontal="center" vertical="center"/>
    </xf>
    <xf numFmtId="0" fontId="4" fillId="3" borderId="5" xfId="1" applyFont="1" applyFill="1" applyBorder="1" applyAlignment="1">
      <alignment horizontal="left" wrapText="1"/>
    </xf>
    <xf numFmtId="0" fontId="4" fillId="3" borderId="7" xfId="1" applyFont="1" applyFill="1" applyBorder="1" applyAlignment="1">
      <alignment horizontal="left" wrapText="1"/>
    </xf>
    <xf numFmtId="0" fontId="4" fillId="3" borderId="6" xfId="1" applyFont="1" applyFill="1" applyBorder="1" applyAlignment="1">
      <alignment horizontal="left" wrapText="1"/>
    </xf>
    <xf numFmtId="164" fontId="3" fillId="3" borderId="4" xfId="0" applyNumberFormat="1" applyFont="1" applyFill="1" applyBorder="1" applyAlignment="1">
      <alignment horizontal="center" vertical="center"/>
    </xf>
    <xf numFmtId="164" fontId="3" fillId="3" borderId="6" xfId="0" applyNumberFormat="1" applyFont="1" applyFill="1" applyBorder="1" applyAlignment="1">
      <alignment horizontal="center" vertical="center"/>
    </xf>
    <xf numFmtId="0" fontId="4" fillId="3" borderId="1" xfId="1" applyFont="1" applyFill="1" applyBorder="1" applyAlignment="1">
      <alignment horizontal="left" wrapText="1"/>
    </xf>
    <xf numFmtId="0" fontId="5" fillId="3" borderId="4" xfId="1" applyFont="1" applyFill="1" applyBorder="1" applyAlignment="1" applyProtection="1">
      <alignment horizontal="left" vertical="center" wrapText="1"/>
      <protection locked="0"/>
    </xf>
    <xf numFmtId="0" fontId="5" fillId="3" borderId="7" xfId="1" applyFont="1" applyFill="1" applyBorder="1" applyAlignment="1" applyProtection="1">
      <alignment horizontal="left" vertical="center" wrapText="1"/>
      <protection locked="0"/>
    </xf>
    <xf numFmtId="0" fontId="5" fillId="3" borderId="6" xfId="1" applyFont="1" applyFill="1" applyBorder="1" applyAlignment="1" applyProtection="1">
      <alignment horizontal="left" vertical="center" wrapText="1"/>
      <protection locked="0"/>
    </xf>
    <xf numFmtId="0" fontId="3" fillId="3" borderId="5" xfId="1" applyFont="1" applyFill="1" applyBorder="1" applyAlignment="1">
      <alignment horizontal="center" wrapText="1"/>
    </xf>
    <xf numFmtId="0" fontId="3" fillId="3" borderId="7" xfId="1" applyFont="1" applyFill="1" applyBorder="1" applyAlignment="1">
      <alignment horizontal="center" wrapText="1"/>
    </xf>
    <xf numFmtId="0" fontId="3" fillId="3" borderId="6" xfId="1" applyFont="1" applyFill="1" applyBorder="1" applyAlignment="1">
      <alignment horizontal="center" wrapText="1"/>
    </xf>
    <xf numFmtId="0" fontId="7" fillId="3" borderId="4" xfId="1" applyFont="1" applyFill="1" applyBorder="1" applyAlignment="1" applyProtection="1">
      <alignment horizontal="left" vertical="center" wrapText="1"/>
      <protection locked="0"/>
    </xf>
    <xf numFmtId="0" fontId="7" fillId="3" borderId="7" xfId="1" applyFont="1" applyFill="1" applyBorder="1" applyAlignment="1" applyProtection="1">
      <alignment horizontal="left" vertical="center" wrapText="1"/>
      <protection locked="0"/>
    </xf>
    <xf numFmtId="0" fontId="7" fillId="3" borderId="6" xfId="1" applyFont="1" applyFill="1" applyBorder="1" applyAlignment="1" applyProtection="1">
      <alignment horizontal="left" vertical="center" wrapText="1"/>
      <protection locked="0"/>
    </xf>
    <xf numFmtId="0" fontId="7" fillId="3" borderId="1" xfId="1" applyFont="1" applyFill="1" applyBorder="1" applyAlignment="1" applyProtection="1">
      <alignment horizontal="left" vertical="center" wrapText="1"/>
      <protection locked="0"/>
    </xf>
    <xf numFmtId="0" fontId="7" fillId="3" borderId="0" xfId="1" applyFont="1" applyFill="1" applyBorder="1" applyAlignment="1" applyProtection="1">
      <alignment horizontal="center" vertical="center" wrapText="1"/>
      <protection locked="0"/>
    </xf>
    <xf numFmtId="0" fontId="14" fillId="3" borderId="4" xfId="0" applyFont="1" applyFill="1" applyBorder="1" applyAlignment="1">
      <alignment horizontal="left" vertical="center"/>
    </xf>
    <xf numFmtId="0" fontId="14" fillId="3" borderId="7" xfId="0" applyFont="1" applyFill="1" applyBorder="1" applyAlignment="1">
      <alignment horizontal="left" vertical="center"/>
    </xf>
    <xf numFmtId="0" fontId="14" fillId="3" borderId="6" xfId="0" applyFont="1" applyFill="1" applyBorder="1" applyAlignment="1">
      <alignment horizontal="left" vertical="center"/>
    </xf>
    <xf numFmtId="0" fontId="10" fillId="3" borderId="4" xfId="1" applyFont="1" applyFill="1" applyBorder="1" applyAlignment="1">
      <alignment horizontal="left"/>
    </xf>
    <xf numFmtId="0" fontId="10" fillId="3" borderId="7" xfId="1" applyFont="1" applyFill="1" applyBorder="1" applyAlignment="1">
      <alignment horizontal="left"/>
    </xf>
    <xf numFmtId="0" fontId="10" fillId="3" borderId="6" xfId="1" applyFont="1" applyFill="1" applyBorder="1" applyAlignment="1">
      <alignment horizontal="left"/>
    </xf>
    <xf numFmtId="0" fontId="10" fillId="3" borderId="4" xfId="0" applyFont="1" applyFill="1" applyBorder="1" applyAlignment="1">
      <alignment horizontal="center" vertical="center"/>
    </xf>
    <xf numFmtId="0" fontId="10" fillId="3" borderId="6" xfId="0" applyFont="1" applyFill="1" applyBorder="1" applyAlignment="1">
      <alignment horizontal="center" vertical="center"/>
    </xf>
    <xf numFmtId="0" fontId="2" fillId="3" borderId="7" xfId="0" applyFont="1" applyFill="1" applyBorder="1" applyAlignment="1">
      <alignment horizontal="left" vertical="center" wrapText="1"/>
    </xf>
    <xf numFmtId="0" fontId="2" fillId="3" borderId="8" xfId="0" applyFont="1" applyFill="1" applyBorder="1" applyAlignment="1">
      <alignment horizontal="left" vertical="center"/>
    </xf>
    <xf numFmtId="0" fontId="2" fillId="3" borderId="9" xfId="0" applyFont="1" applyFill="1" applyBorder="1" applyAlignment="1">
      <alignment horizontal="left" vertical="center"/>
    </xf>
    <xf numFmtId="0" fontId="10" fillId="3" borderId="5" xfId="1" applyFont="1" applyFill="1" applyBorder="1" applyAlignment="1">
      <alignment horizontal="left" wrapText="1"/>
    </xf>
    <xf numFmtId="0" fontId="10" fillId="3" borderId="7" xfId="1" applyFont="1" applyFill="1" applyBorder="1" applyAlignment="1">
      <alignment horizontal="left" wrapText="1"/>
    </xf>
    <xf numFmtId="0" fontId="10" fillId="3" borderId="6" xfId="1" applyFont="1" applyFill="1" applyBorder="1" applyAlignment="1">
      <alignment horizontal="left" wrapText="1"/>
    </xf>
    <xf numFmtId="0" fontId="3" fillId="3" borderId="4" xfId="1" applyFont="1" applyFill="1" applyBorder="1" applyAlignment="1">
      <alignment horizontal="left"/>
    </xf>
    <xf numFmtId="0" fontId="3" fillId="3" borderId="1" xfId="1" applyFont="1" applyFill="1" applyBorder="1" applyAlignment="1" applyProtection="1">
      <alignment horizontal="left" vertical="center" wrapText="1"/>
      <protection locked="0"/>
    </xf>
    <xf numFmtId="49" fontId="2" fillId="3" borderId="4" xfId="0" applyNumberFormat="1" applyFont="1" applyFill="1" applyBorder="1" applyAlignment="1">
      <alignment horizontal="left" vertical="center" wrapText="1"/>
    </xf>
    <xf numFmtId="49" fontId="2" fillId="3" borderId="7" xfId="0" applyNumberFormat="1" applyFont="1" applyFill="1" applyBorder="1" applyAlignment="1">
      <alignment horizontal="left" vertical="center" wrapText="1"/>
    </xf>
    <xf numFmtId="49" fontId="2" fillId="3" borderId="6" xfId="0" applyNumberFormat="1" applyFont="1" applyFill="1" applyBorder="1" applyAlignment="1">
      <alignment horizontal="left" vertical="center" wrapText="1"/>
    </xf>
    <xf numFmtId="0" fontId="2" fillId="3" borderId="4" xfId="0" applyFont="1" applyFill="1" applyBorder="1" applyAlignment="1">
      <alignment horizontal="left" wrapText="1"/>
    </xf>
    <xf numFmtId="0" fontId="2" fillId="3" borderId="7" xfId="0" applyFont="1" applyFill="1" applyBorder="1" applyAlignment="1">
      <alignment horizontal="left" wrapText="1"/>
    </xf>
    <xf numFmtId="0" fontId="2" fillId="3" borderId="6" xfId="0" applyFont="1" applyFill="1" applyBorder="1" applyAlignment="1">
      <alignment horizontal="left" wrapText="1"/>
    </xf>
    <xf numFmtId="0" fontId="3" fillId="3" borderId="6" xfId="1" applyFont="1" applyFill="1" applyBorder="1" applyAlignment="1">
      <alignment horizontal="left" vertical="center" wrapText="1"/>
    </xf>
    <xf numFmtId="0" fontId="7" fillId="3" borderId="1" xfId="1" applyFont="1" applyFill="1" applyBorder="1" applyAlignment="1">
      <alignment horizontal="left" vertical="center" wrapText="1"/>
    </xf>
    <xf numFmtId="0" fontId="2" fillId="3" borderId="4" xfId="1" applyFont="1" applyFill="1" applyBorder="1" applyAlignment="1">
      <alignment horizontal="left" vertical="center" wrapText="1"/>
    </xf>
    <xf numFmtId="0" fontId="2" fillId="3" borderId="7" xfId="1" applyFont="1" applyFill="1" applyBorder="1" applyAlignment="1">
      <alignment horizontal="left" vertical="center" wrapText="1"/>
    </xf>
    <xf numFmtId="0" fontId="2" fillId="3" borderId="6" xfId="1" applyFont="1" applyFill="1" applyBorder="1" applyAlignment="1">
      <alignment horizontal="left" vertical="center" wrapText="1"/>
    </xf>
    <xf numFmtId="0" fontId="7" fillId="3" borderId="4" xfId="1" applyFont="1" applyFill="1" applyBorder="1" applyAlignment="1">
      <alignment horizontal="left" vertical="center" wrapText="1"/>
    </xf>
    <xf numFmtId="0" fontId="7" fillId="3" borderId="7" xfId="1" applyFont="1" applyFill="1" applyBorder="1" applyAlignment="1">
      <alignment horizontal="left" vertical="center" wrapText="1"/>
    </xf>
    <xf numFmtId="0" fontId="7" fillId="3" borderId="6" xfId="1" applyFont="1" applyFill="1" applyBorder="1" applyAlignment="1">
      <alignment horizontal="left" vertical="center" wrapText="1"/>
    </xf>
    <xf numFmtId="0" fontId="7" fillId="3" borderId="4" xfId="1" applyFont="1" applyFill="1" applyBorder="1" applyAlignment="1">
      <alignment horizontal="left" vertical="top" wrapText="1"/>
    </xf>
    <xf numFmtId="0" fontId="7" fillId="3" borderId="7" xfId="1" applyFont="1" applyFill="1" applyBorder="1" applyAlignment="1">
      <alignment horizontal="left" vertical="top" wrapText="1"/>
    </xf>
    <xf numFmtId="0" fontId="7" fillId="3" borderId="6" xfId="1" applyFont="1" applyFill="1" applyBorder="1" applyAlignment="1">
      <alignment horizontal="left" vertical="top" wrapText="1"/>
    </xf>
    <xf numFmtId="0" fontId="3" fillId="3" borderId="4" xfId="1" applyFont="1" applyFill="1" applyBorder="1" applyAlignment="1">
      <alignment horizontal="center"/>
    </xf>
    <xf numFmtId="0" fontId="3" fillId="3" borderId="7" xfId="1" applyFont="1" applyFill="1" applyBorder="1" applyAlignment="1">
      <alignment horizontal="center"/>
    </xf>
    <xf numFmtId="0" fontId="3" fillId="3" borderId="6" xfId="1" applyFont="1" applyFill="1" applyBorder="1" applyAlignment="1">
      <alignment horizontal="center"/>
    </xf>
    <xf numFmtId="0" fontId="7" fillId="3" borderId="4" xfId="3" applyFont="1" applyFill="1" applyBorder="1" applyAlignment="1">
      <alignment horizontal="left" wrapText="1"/>
    </xf>
    <xf numFmtId="0" fontId="7" fillId="3" borderId="7" xfId="3" applyFont="1" applyFill="1" applyBorder="1" applyAlignment="1">
      <alignment horizontal="left" wrapText="1"/>
    </xf>
    <xf numFmtId="0" fontId="7" fillId="3" borderId="6" xfId="3" applyFont="1" applyFill="1" applyBorder="1" applyAlignment="1">
      <alignment horizontal="left" wrapText="1"/>
    </xf>
    <xf numFmtId="0" fontId="8" fillId="3" borderId="4" xfId="3" applyFont="1" applyFill="1" applyBorder="1" applyAlignment="1">
      <alignment horizontal="left" wrapText="1"/>
    </xf>
    <xf numFmtId="0" fontId="8" fillId="3" borderId="7" xfId="3" applyFont="1" applyFill="1" applyBorder="1" applyAlignment="1">
      <alignment horizontal="left" wrapText="1"/>
    </xf>
    <xf numFmtId="0" fontId="8" fillId="3" borderId="6" xfId="3" applyFont="1" applyFill="1" applyBorder="1" applyAlignment="1">
      <alignment horizontal="left" wrapText="1"/>
    </xf>
    <xf numFmtId="0" fontId="3" fillId="3" borderId="4" xfId="0" applyFont="1" applyFill="1" applyBorder="1" applyAlignment="1">
      <alignment horizontal="left" wrapText="1"/>
    </xf>
    <xf numFmtId="0" fontId="3" fillId="3" borderId="7" xfId="0" applyFont="1" applyFill="1" applyBorder="1" applyAlignment="1">
      <alignment horizontal="left" wrapText="1"/>
    </xf>
    <xf numFmtId="0" fontId="3" fillId="3" borderId="6" xfId="0" applyFont="1" applyFill="1" applyBorder="1" applyAlignment="1">
      <alignment horizontal="left" wrapText="1"/>
    </xf>
    <xf numFmtId="0" fontId="3" fillId="3" borderId="3" xfId="0" applyFont="1" applyFill="1" applyBorder="1" applyAlignment="1">
      <alignment horizontal="center" vertical="center" wrapText="1"/>
    </xf>
    <xf numFmtId="0" fontId="3" fillId="3" borderId="16"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1" xfId="0" applyFont="1" applyFill="1" applyBorder="1" applyAlignment="1">
      <alignment horizontal="left" vertical="top"/>
    </xf>
    <xf numFmtId="0" fontId="3" fillId="3" borderId="4" xfId="1" applyFont="1" applyFill="1" applyBorder="1" applyAlignment="1" applyProtection="1">
      <alignment horizontal="left" vertical="top" wrapText="1"/>
      <protection locked="0"/>
    </xf>
    <xf numFmtId="0" fontId="3" fillId="3" borderId="7" xfId="1" applyFont="1" applyFill="1" applyBorder="1" applyAlignment="1" applyProtection="1">
      <alignment horizontal="left" vertical="top" wrapText="1"/>
      <protection locked="0"/>
    </xf>
    <xf numFmtId="0" fontId="3" fillId="3" borderId="6" xfId="1" applyFont="1" applyFill="1" applyBorder="1" applyAlignment="1" applyProtection="1">
      <alignment horizontal="left" vertical="top" wrapText="1"/>
      <protection locked="0"/>
    </xf>
    <xf numFmtId="0" fontId="3" fillId="3" borderId="1" xfId="0" applyFont="1" applyFill="1" applyBorder="1" applyAlignment="1">
      <alignment vertical="top" wrapText="1"/>
    </xf>
    <xf numFmtId="0" fontId="3" fillId="3" borderId="8" xfId="0" applyFont="1" applyFill="1" applyBorder="1" applyAlignment="1">
      <alignment horizontal="center"/>
    </xf>
    <xf numFmtId="0" fontId="3" fillId="3" borderId="9" xfId="0" applyFont="1" applyFill="1" applyBorder="1" applyAlignment="1">
      <alignment horizontal="center"/>
    </xf>
    <xf numFmtId="0" fontId="7" fillId="3" borderId="4" xfId="1" applyFont="1" applyFill="1" applyBorder="1" applyAlignment="1">
      <alignment horizontal="left" wrapText="1"/>
    </xf>
    <xf numFmtId="0" fontId="7" fillId="3" borderId="7" xfId="1" applyFont="1" applyFill="1" applyBorder="1" applyAlignment="1">
      <alignment horizontal="left" wrapText="1"/>
    </xf>
    <xf numFmtId="0" fontId="7" fillId="3" borderId="6" xfId="1" applyFont="1" applyFill="1" applyBorder="1" applyAlignment="1">
      <alignment horizontal="left" wrapText="1"/>
    </xf>
    <xf numFmtId="0" fontId="8" fillId="3" borderId="4" xfId="1" applyFont="1" applyFill="1" applyBorder="1" applyAlignment="1">
      <alignment horizontal="left" wrapText="1"/>
    </xf>
    <xf numFmtId="0" fontId="8" fillId="3" borderId="7" xfId="1" applyFont="1" applyFill="1" applyBorder="1" applyAlignment="1">
      <alignment horizontal="left" wrapText="1"/>
    </xf>
    <xf numFmtId="0" fontId="8" fillId="3" borderId="6" xfId="1" applyFont="1" applyFill="1" applyBorder="1" applyAlignment="1">
      <alignment horizontal="left" wrapText="1"/>
    </xf>
    <xf numFmtId="0" fontId="3" fillId="3" borderId="1" xfId="0" applyFont="1" applyFill="1" applyBorder="1" applyAlignment="1">
      <alignment vertical="top"/>
    </xf>
    <xf numFmtId="49" fontId="2" fillId="3" borderId="1" xfId="0" applyNumberFormat="1" applyFont="1" applyFill="1" applyBorder="1" applyAlignment="1">
      <alignment horizontal="center" vertical="center" wrapText="1"/>
    </xf>
    <xf numFmtId="49" fontId="2" fillId="3" borderId="1" xfId="1" applyNumberFormat="1" applyFont="1" applyFill="1" applyBorder="1" applyAlignment="1">
      <alignment horizontal="center" vertical="center"/>
    </xf>
    <xf numFmtId="164" fontId="2" fillId="3" borderId="4" xfId="0" applyNumberFormat="1" applyFont="1" applyFill="1" applyBorder="1" applyAlignment="1">
      <alignment vertical="center"/>
    </xf>
    <xf numFmtId="164" fontId="2" fillId="3" borderId="4" xfId="0" applyNumberFormat="1" applyFont="1" applyFill="1" applyBorder="1" applyAlignment="1">
      <alignment horizontal="center" vertical="center"/>
    </xf>
    <xf numFmtId="164" fontId="2" fillId="3" borderId="6" xfId="0" applyNumberFormat="1" applyFont="1" applyFill="1" applyBorder="1" applyAlignment="1">
      <alignment horizontal="center" vertical="center"/>
    </xf>
    <xf numFmtId="0" fontId="3" fillId="3" borderId="0" xfId="1" applyFont="1" applyFill="1" applyBorder="1" applyAlignment="1" applyProtection="1">
      <alignment vertical="center" wrapText="1"/>
      <protection locked="0"/>
    </xf>
    <xf numFmtId="0" fontId="3" fillId="3" borderId="1" xfId="1" applyFont="1" applyFill="1" applyBorder="1" applyAlignment="1" applyProtection="1">
      <alignment horizontal="left" vertical="top" wrapText="1"/>
      <protection locked="0"/>
    </xf>
    <xf numFmtId="0" fontId="3" fillId="3" borderId="0" xfId="1" applyFont="1" applyFill="1" applyBorder="1" applyAlignment="1" applyProtection="1">
      <alignment vertical="top" wrapText="1"/>
      <protection locked="0"/>
    </xf>
    <xf numFmtId="0" fontId="18" fillId="3" borderId="1" xfId="1" applyFont="1" applyFill="1" applyBorder="1" applyAlignment="1" applyProtection="1">
      <alignment horizontal="center" vertical="center" wrapText="1"/>
      <protection locked="0"/>
    </xf>
    <xf numFmtId="0" fontId="3" fillId="3" borderId="1" xfId="0" applyFont="1" applyFill="1" applyBorder="1" applyAlignment="1">
      <alignment horizontal="left"/>
    </xf>
    <xf numFmtId="0" fontId="3" fillId="3" borderId="8" xfId="1" applyFont="1" applyFill="1" applyBorder="1" applyAlignment="1"/>
    <xf numFmtId="0" fontId="3" fillId="3" borderId="2" xfId="0" applyFont="1" applyFill="1" applyBorder="1" applyAlignment="1">
      <alignment horizontal="center" vertical="center"/>
    </xf>
    <xf numFmtId="0" fontId="7" fillId="3" borderId="4" xfId="1" applyFont="1" applyFill="1" applyBorder="1" applyAlignment="1"/>
    <xf numFmtId="49" fontId="2" fillId="3" borderId="3" xfId="0" applyNumberFormat="1" applyFont="1" applyFill="1" applyBorder="1" applyAlignment="1">
      <alignment horizontal="center" vertical="center"/>
    </xf>
    <xf numFmtId="0" fontId="3" fillId="3" borderId="12" xfId="0" applyFont="1" applyFill="1" applyBorder="1" applyAlignment="1">
      <alignment vertical="center"/>
    </xf>
    <xf numFmtId="0" fontId="3" fillId="3" borderId="13" xfId="0" applyFont="1" applyFill="1" applyBorder="1" applyAlignment="1">
      <alignment vertical="center"/>
    </xf>
    <xf numFmtId="0" fontId="3" fillId="3" borderId="11" xfId="0" applyFont="1" applyFill="1" applyBorder="1" applyAlignment="1">
      <alignment vertical="center"/>
    </xf>
    <xf numFmtId="0" fontId="3" fillId="3" borderId="8" xfId="0" applyFont="1" applyFill="1" applyBorder="1" applyAlignment="1">
      <alignment vertical="center"/>
    </xf>
    <xf numFmtId="0" fontId="3" fillId="3" borderId="9" xfId="0" applyFont="1" applyFill="1" applyBorder="1" applyAlignment="1">
      <alignment vertical="center"/>
    </xf>
    <xf numFmtId="0" fontId="3" fillId="3" borderId="10" xfId="0" applyFont="1" applyFill="1" applyBorder="1" applyAlignment="1">
      <alignment vertical="center"/>
    </xf>
    <xf numFmtId="0" fontId="3" fillId="3" borderId="4" xfId="1" applyFont="1" applyFill="1" applyBorder="1" applyAlignment="1" applyProtection="1">
      <alignment vertical="center" wrapText="1"/>
      <protection locked="0"/>
    </xf>
    <xf numFmtId="0" fontId="3" fillId="3" borderId="7" xfId="1" applyFont="1" applyFill="1" applyBorder="1" applyAlignment="1" applyProtection="1">
      <alignment vertical="center" wrapText="1"/>
      <protection locked="0"/>
    </xf>
    <xf numFmtId="0" fontId="3" fillId="3" borderId="6" xfId="1" applyFont="1" applyFill="1" applyBorder="1" applyAlignment="1" applyProtection="1">
      <alignment vertical="center" wrapText="1"/>
      <protection locked="0"/>
    </xf>
    <xf numFmtId="0" fontId="3" fillId="3" borderId="1" xfId="1" applyFont="1" applyFill="1" applyBorder="1" applyAlignment="1" applyProtection="1">
      <alignment horizontal="center" wrapText="1"/>
      <protection locked="0"/>
    </xf>
    <xf numFmtId="164" fontId="3" fillId="3" borderId="1" xfId="1" applyNumberFormat="1" applyFont="1" applyFill="1" applyBorder="1" applyAlignment="1" applyProtection="1">
      <alignment horizontal="center" wrapText="1"/>
      <protection locked="0"/>
    </xf>
    <xf numFmtId="164" fontId="3" fillId="3" borderId="1" xfId="4" applyNumberFormat="1" applyFont="1" applyFill="1" applyBorder="1" applyAlignment="1">
      <alignment horizontal="center" vertical="center" wrapText="1"/>
    </xf>
    <xf numFmtId="0" fontId="3" fillId="3" borderId="1" xfId="0" applyFont="1" applyFill="1" applyBorder="1" applyAlignment="1">
      <alignment horizontal="left"/>
    </xf>
    <xf numFmtId="0" fontId="3" fillId="3" borderId="11" xfId="0" applyFont="1" applyFill="1" applyBorder="1" applyAlignment="1">
      <alignment horizontal="center" vertical="center" textRotation="90" wrapText="1"/>
    </xf>
    <xf numFmtId="0" fontId="3" fillId="3" borderId="14" xfId="0" applyFont="1" applyFill="1" applyBorder="1" applyAlignment="1">
      <alignment horizontal="center" vertical="center" textRotation="90" wrapText="1"/>
    </xf>
    <xf numFmtId="0" fontId="3" fillId="3" borderId="10" xfId="0" applyFont="1" applyFill="1" applyBorder="1" applyAlignment="1">
      <alignment horizontal="center" vertical="center" textRotation="90" wrapText="1"/>
    </xf>
    <xf numFmtId="2" fontId="2" fillId="3" borderId="6" xfId="0" applyNumberFormat="1" applyFont="1" applyFill="1" applyBorder="1" applyAlignment="1">
      <alignment horizontal="center" vertical="center"/>
    </xf>
    <xf numFmtId="2" fontId="3" fillId="3" borderId="10" xfId="0" applyNumberFormat="1" applyFont="1" applyFill="1" applyBorder="1" applyAlignment="1">
      <alignment horizontal="center" vertical="center"/>
    </xf>
    <xf numFmtId="2" fontId="3" fillId="3" borderId="11" xfId="0" applyNumberFormat="1" applyFont="1" applyFill="1" applyBorder="1" applyAlignment="1">
      <alignment horizontal="center" vertical="center"/>
    </xf>
    <xf numFmtId="0" fontId="2" fillId="3" borderId="5" xfId="1" applyFont="1" applyFill="1" applyBorder="1" applyAlignment="1">
      <alignment wrapText="1"/>
    </xf>
    <xf numFmtId="0" fontId="2" fillId="3" borderId="7" xfId="1" applyFont="1" applyFill="1" applyBorder="1" applyAlignment="1">
      <alignment wrapText="1"/>
    </xf>
    <xf numFmtId="0" fontId="2" fillId="3" borderId="6" xfId="1" applyFont="1" applyFill="1" applyBorder="1" applyAlignment="1">
      <alignment wrapText="1"/>
    </xf>
    <xf numFmtId="0" fontId="3" fillId="3" borderId="6" xfId="1" applyFont="1" applyFill="1" applyBorder="1" applyAlignment="1"/>
    <xf numFmtId="0" fontId="2" fillId="3" borderId="0" xfId="1" applyFont="1" applyFill="1" applyBorder="1" applyAlignment="1">
      <alignment horizontal="center" vertical="center"/>
    </xf>
    <xf numFmtId="164" fontId="2" fillId="3" borderId="4" xfId="0" applyNumberFormat="1" applyFont="1" applyFill="1" applyBorder="1" applyAlignment="1">
      <alignment vertical="center" wrapText="1"/>
    </xf>
    <xf numFmtId="164" fontId="2" fillId="3" borderId="1" xfId="0" quotePrefix="1" applyNumberFormat="1" applyFont="1" applyFill="1" applyBorder="1" applyAlignment="1">
      <alignment horizontal="center" vertical="center" wrapText="1"/>
    </xf>
    <xf numFmtId="0" fontId="2" fillId="3" borderId="1" xfId="0" applyFont="1" applyFill="1" applyBorder="1" applyAlignment="1">
      <alignment horizontal="right" vertical="center" wrapText="1"/>
    </xf>
    <xf numFmtId="164" fontId="3" fillId="3" borderId="4" xfId="0" applyNumberFormat="1" applyFont="1" applyFill="1" applyBorder="1" applyAlignment="1">
      <alignment horizontal="center" vertical="center" wrapText="1"/>
    </xf>
    <xf numFmtId="164" fontId="3" fillId="3" borderId="6" xfId="0" applyNumberFormat="1" applyFont="1" applyFill="1" applyBorder="1" applyAlignment="1">
      <alignment horizontal="center" vertical="center" wrapText="1"/>
    </xf>
    <xf numFmtId="164" fontId="3" fillId="3" borderId="4" xfId="0" applyNumberFormat="1" applyFont="1" applyFill="1" applyBorder="1" applyAlignment="1">
      <alignment vertical="center" wrapText="1"/>
    </xf>
    <xf numFmtId="164" fontId="2" fillId="3" borderId="3" xfId="0" applyNumberFormat="1"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0" fontId="19" fillId="3" borderId="4" xfId="0" applyFont="1" applyFill="1" applyBorder="1" applyAlignment="1">
      <alignment horizontal="left" vertical="center" wrapText="1"/>
    </xf>
    <xf numFmtId="0" fontId="19" fillId="3" borderId="7" xfId="0" applyFont="1" applyFill="1" applyBorder="1" applyAlignment="1">
      <alignment horizontal="left" vertical="center" wrapText="1"/>
    </xf>
    <xf numFmtId="0" fontId="19" fillId="3" borderId="6" xfId="0" applyFont="1" applyFill="1" applyBorder="1" applyAlignment="1">
      <alignment horizontal="left" vertical="center" wrapText="1"/>
    </xf>
    <xf numFmtId="0" fontId="19" fillId="3" borderId="1" xfId="0" applyFont="1" applyFill="1" applyBorder="1" applyAlignment="1">
      <alignment horizontal="justify" vertical="center" wrapText="1"/>
    </xf>
    <xf numFmtId="0" fontId="19" fillId="3" borderId="1" xfId="0" applyFont="1" applyFill="1" applyBorder="1" applyAlignment="1">
      <alignment horizontal="right" vertical="center" wrapText="1"/>
    </xf>
    <xf numFmtId="0" fontId="19" fillId="3" borderId="4" xfId="0" applyFont="1" applyFill="1" applyBorder="1" applyAlignment="1">
      <alignment horizontal="center" vertical="center"/>
    </xf>
    <xf numFmtId="0" fontId="19" fillId="3" borderId="6" xfId="0" applyFont="1" applyFill="1" applyBorder="1" applyAlignment="1">
      <alignment horizontal="center" vertical="center"/>
    </xf>
    <xf numFmtId="0" fontId="19" fillId="3" borderId="1" xfId="0" applyFont="1" applyFill="1" applyBorder="1" applyAlignment="1">
      <alignment horizontal="center" vertical="center" wrapText="1"/>
    </xf>
    <xf numFmtId="164" fontId="19" fillId="3" borderId="1" xfId="0" applyNumberFormat="1" applyFont="1" applyFill="1" applyBorder="1" applyAlignment="1">
      <alignment horizontal="center" vertical="center" wrapText="1"/>
    </xf>
    <xf numFmtId="164" fontId="19" fillId="3" borderId="4" xfId="0" applyNumberFormat="1" applyFont="1" applyFill="1" applyBorder="1" applyAlignment="1">
      <alignment horizontal="center" vertical="center"/>
    </xf>
    <xf numFmtId="164" fontId="19" fillId="3" borderId="6" xfId="0" applyNumberFormat="1" applyFont="1" applyFill="1" applyBorder="1" applyAlignment="1">
      <alignment horizontal="center" vertical="center"/>
    </xf>
    <xf numFmtId="164" fontId="19" fillId="3" borderId="4" xfId="0" applyNumberFormat="1" applyFont="1" applyFill="1" applyBorder="1" applyAlignment="1">
      <alignment horizontal="center" vertical="center" wrapText="1"/>
    </xf>
    <xf numFmtId="164" fontId="19" fillId="3" borderId="6" xfId="0" applyNumberFormat="1" applyFont="1" applyFill="1" applyBorder="1" applyAlignment="1">
      <alignment horizontal="center" vertical="center" wrapText="1"/>
    </xf>
    <xf numFmtId="49" fontId="3" fillId="3" borderId="0" xfId="0" applyNumberFormat="1" applyFont="1" applyFill="1" applyBorder="1"/>
    <xf numFmtId="0" fontId="4" fillId="3" borderId="4" xfId="1" applyFont="1" applyFill="1" applyBorder="1" applyAlignment="1">
      <alignment horizontal="left" wrapText="1"/>
    </xf>
    <xf numFmtId="0" fontId="4" fillId="3" borderId="4" xfId="1" applyFont="1" applyFill="1" applyBorder="1" applyAlignment="1">
      <alignment horizontal="left" wrapText="1"/>
    </xf>
  </cellXfs>
  <cellStyles count="6">
    <cellStyle name="Good" xfId="3" builtinId="26"/>
    <cellStyle name="Normal" xfId="0" builtinId="0"/>
    <cellStyle name="Normal 2" xfId="1"/>
    <cellStyle name="Normal_form 1pr" xfId="4"/>
    <cellStyle name="Normal_Performante" xfId="5"/>
    <cellStyle name="Обычный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20Documents/Documentele%20%20mele/Anul%202019/Bugetul%20de%20stat%20aprobat%202019/MSM%20Aprobat%20%20buget%20%202019%20estimat%202020%202021%20%20MSMPS%20%2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50 03  Serv gen 130 221 296"/>
      <sheetName val="50 03  Serv gen  TI 130"/>
      <sheetName val="50 03  Serv gen Fort ANOFM AOFM"/>
      <sheetName val="90 01 AC MMPSF"/>
      <sheetName val="90 04   00299 ANAS 00302"/>
      <sheetName val="90 04  Centr Coc Dub"/>
      <sheetName val="90 04  IP  Coc Dub"/>
      <sheetName val="90 04  Azl rep"/>
      <sheetName val="90 04  IP Badiceni"/>
      <sheetName val="90 04  IP Brinzeni"/>
      <sheetName val="90 04  IP Balti"/>
      <sheetName val="90 06 ANAS 00348 00275 "/>
      <sheetName val="90 06  Orhei  00285"/>
      <sheetName val="90 06  Hincesti  00285 "/>
      <sheetName val="90 06 Criuleni"/>
      <sheetName val="90 06 Taracl"/>
      <sheetName val="90 06 Azimut"/>
      <sheetName val="90 08 Prot somer "/>
      <sheetName val="90 09  Asig locuin"/>
      <sheetName val="90 10 Protec in caz incap "/>
      <sheetName val="90 10 Speranta Vadul  Voda"/>
      <sheetName val="90 10 Centrul  Victoria Ucrain"/>
      <sheetName val="90 12  FSP  Ti 453 462"/>
      <sheetName val="90 17  Ins Soc CNAPS"/>
      <sheetName val="90 19  Soc  dif de tarif Ac noi"/>
      <sheetName val="90  20  TI  215 220 761 "/>
      <sheetName val="Total Formular nr  2"/>
      <sheetName val="Total pr Progr 2017"/>
      <sheetName val="Repartiz mijl nivel centraliz"/>
      <sheetName val="Sheet1"/>
      <sheetName val="AC MSM fin  centraliz 201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5">
          <cell r="M105">
            <v>1</v>
          </cell>
        </row>
        <row r="116">
          <cell r="J116">
            <v>0</v>
          </cell>
          <cell r="K116">
            <v>0</v>
          </cell>
          <cell r="M116">
            <v>0</v>
          </cell>
          <cell r="O116">
            <v>0</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sheetPr>
    <tabColor rgb="FF00B050"/>
  </sheetPr>
  <dimension ref="A2:P213"/>
  <sheetViews>
    <sheetView showZeros="0" zoomScaleNormal="100" zoomScaleSheetLayoutView="79" workbookViewId="0">
      <selection activeCell="S77" sqref="S77"/>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5703125" style="46" customWidth="1"/>
    <col min="7" max="7" width="7.140625" style="46" customWidth="1"/>
    <col min="8" max="8" width="6.28515625" style="46" customWidth="1"/>
    <col min="9" max="9" width="11.5703125" style="46" customWidth="1"/>
    <col min="10" max="11" width="10.42578125" style="46" customWidth="1"/>
    <col min="12" max="12" width="8.140625" style="46" customWidth="1"/>
    <col min="13" max="13" width="10.5703125" style="113" customWidth="1"/>
    <col min="14" max="14" width="8.7109375" style="46" customWidth="1"/>
    <col min="15" max="15" width="10.85546875" style="46" customWidth="1"/>
    <col min="16" max="16" width="9.7109375" style="46" customWidth="1"/>
    <col min="17" max="16384" width="8.85546875" style="46"/>
  </cols>
  <sheetData>
    <row r="2" spans="1:16">
      <c r="N2" s="283" t="s">
        <v>53</v>
      </c>
      <c r="O2" s="283"/>
      <c r="P2" s="283"/>
    </row>
    <row r="3" spans="1:16">
      <c r="N3" s="230"/>
      <c r="O3" s="230"/>
      <c r="P3" s="230"/>
    </row>
    <row r="4" spans="1:16" ht="18.75">
      <c r="E4" s="284" t="s">
        <v>85</v>
      </c>
      <c r="F4" s="284"/>
      <c r="G4" s="284"/>
      <c r="H4" s="284"/>
      <c r="I4" s="284"/>
      <c r="J4" s="284"/>
    </row>
    <row r="5" spans="1:16" ht="18.75">
      <c r="D5" s="284" t="s">
        <v>586</v>
      </c>
      <c r="E5" s="284"/>
      <c r="F5" s="284"/>
      <c r="G5" s="284"/>
      <c r="H5" s="284"/>
      <c r="I5" s="284"/>
      <c r="J5" s="284"/>
      <c r="K5" s="284"/>
      <c r="L5" s="284"/>
    </row>
    <row r="6" spans="1:16" ht="18.75">
      <c r="D6" s="231"/>
      <c r="E6" s="90"/>
      <c r="F6" s="231"/>
      <c r="G6" s="231"/>
      <c r="H6" s="231"/>
      <c r="I6" s="231"/>
      <c r="J6" s="231"/>
      <c r="K6" s="231"/>
      <c r="L6" s="231"/>
    </row>
    <row r="7" spans="1:16">
      <c r="P7" s="47" t="s">
        <v>58</v>
      </c>
    </row>
    <row r="8" spans="1:16" ht="23.45" customHeight="1">
      <c r="A8" s="281" t="s">
        <v>86</v>
      </c>
      <c r="B8" s="281"/>
      <c r="C8" s="281"/>
      <c r="D8" s="285" t="s">
        <v>118</v>
      </c>
      <c r="E8" s="286"/>
      <c r="F8" s="286"/>
      <c r="G8" s="286"/>
      <c r="H8" s="286"/>
      <c r="I8" s="286"/>
      <c r="J8" s="286"/>
      <c r="K8" s="286"/>
      <c r="L8" s="286"/>
      <c r="M8" s="286"/>
      <c r="N8" s="286"/>
      <c r="O8" s="287"/>
      <c r="P8" s="2" t="s">
        <v>230</v>
      </c>
    </row>
    <row r="9" spans="1:16" ht="23.45" customHeight="1">
      <c r="A9" s="281" t="s">
        <v>87</v>
      </c>
      <c r="B9" s="281"/>
      <c r="C9" s="281"/>
      <c r="D9" s="282" t="s">
        <v>582</v>
      </c>
      <c r="E9" s="282"/>
      <c r="F9" s="282"/>
      <c r="G9" s="282"/>
      <c r="H9" s="282"/>
      <c r="I9" s="282"/>
      <c r="J9" s="282"/>
      <c r="K9" s="282"/>
      <c r="L9" s="282"/>
      <c r="M9" s="282"/>
      <c r="N9" s="282"/>
      <c r="O9" s="282"/>
      <c r="P9" s="2" t="s">
        <v>486</v>
      </c>
    </row>
    <row r="10" spans="1:16" ht="23.45" customHeight="1">
      <c r="A10" s="281"/>
      <c r="B10" s="281"/>
      <c r="C10" s="281"/>
      <c r="D10" s="276"/>
      <c r="E10" s="276"/>
      <c r="F10" s="276"/>
      <c r="G10" s="276"/>
      <c r="H10" s="276"/>
      <c r="I10" s="276"/>
      <c r="J10" s="276"/>
      <c r="K10" s="276"/>
      <c r="L10" s="276"/>
      <c r="M10" s="276"/>
      <c r="N10" s="276"/>
      <c r="O10" s="276"/>
      <c r="P10" s="2"/>
    </row>
    <row r="12" spans="1:16">
      <c r="A12" s="285" t="s">
        <v>466</v>
      </c>
      <c r="B12" s="286"/>
      <c r="C12" s="286"/>
      <c r="D12" s="286"/>
      <c r="E12" s="286"/>
      <c r="F12" s="286"/>
      <c r="G12" s="286"/>
      <c r="H12" s="286"/>
      <c r="I12" s="286"/>
      <c r="J12" s="286"/>
      <c r="K12" s="286"/>
      <c r="L12" s="286"/>
      <c r="M12" s="286"/>
      <c r="N12" s="286"/>
      <c r="O12" s="286"/>
      <c r="P12" s="287"/>
    </row>
    <row r="13" spans="1:16">
      <c r="A13" s="233"/>
      <c r="B13" s="233"/>
      <c r="C13" s="233"/>
      <c r="D13" s="233"/>
      <c r="E13" s="91"/>
      <c r="F13" s="233"/>
      <c r="G13" s="233"/>
      <c r="H13" s="233"/>
      <c r="I13" s="233"/>
      <c r="J13" s="233"/>
      <c r="K13" s="233"/>
      <c r="L13" s="233"/>
      <c r="M13" s="221"/>
      <c r="N13" s="233"/>
      <c r="O13" s="233"/>
      <c r="P13" s="233"/>
    </row>
    <row r="14" spans="1:16" ht="21.6" customHeight="1">
      <c r="A14" s="288" t="s">
        <v>59</v>
      </c>
      <c r="B14" s="289"/>
      <c r="C14" s="289"/>
      <c r="D14" s="290"/>
      <c r="E14" s="273" t="s">
        <v>58</v>
      </c>
      <c r="F14" s="275"/>
      <c r="G14" s="273">
        <v>2016</v>
      </c>
      <c r="H14" s="275"/>
      <c r="I14" s="208">
        <v>2017</v>
      </c>
      <c r="J14" s="208">
        <v>2018</v>
      </c>
      <c r="K14" s="268">
        <v>2019</v>
      </c>
      <c r="L14" s="269"/>
      <c r="M14" s="268">
        <v>2020</v>
      </c>
      <c r="N14" s="269"/>
      <c r="O14" s="268">
        <v>2021</v>
      </c>
      <c r="P14" s="269"/>
    </row>
    <row r="15" spans="1:16" ht="31.5">
      <c r="A15" s="291"/>
      <c r="B15" s="292"/>
      <c r="C15" s="292"/>
      <c r="D15" s="293"/>
      <c r="E15" s="2" t="s">
        <v>89</v>
      </c>
      <c r="F15" s="222" t="s">
        <v>90</v>
      </c>
      <c r="G15" s="273" t="s">
        <v>68</v>
      </c>
      <c r="H15" s="275"/>
      <c r="I15" s="208" t="s">
        <v>68</v>
      </c>
      <c r="J15" s="208" t="s">
        <v>69</v>
      </c>
      <c r="K15" s="273" t="s">
        <v>69</v>
      </c>
      <c r="L15" s="275"/>
      <c r="M15" s="273" t="s">
        <v>71</v>
      </c>
      <c r="N15" s="275"/>
      <c r="O15" s="273" t="s">
        <v>71</v>
      </c>
      <c r="P15" s="275"/>
    </row>
    <row r="16" spans="1:16" ht="23.45" customHeight="1">
      <c r="A16" s="220" t="s">
        <v>91</v>
      </c>
      <c r="B16" s="220"/>
      <c r="C16" s="220"/>
      <c r="D16" s="220"/>
      <c r="E16" s="2" t="s">
        <v>204</v>
      </c>
      <c r="F16" s="208"/>
      <c r="G16" s="191" t="s">
        <v>72</v>
      </c>
      <c r="H16" s="192"/>
      <c r="I16" s="3">
        <f>SUM(I17:I23)</f>
        <v>52909.500000000015</v>
      </c>
      <c r="J16" s="3">
        <f>SUM(J17:J23)</f>
        <v>50714.8</v>
      </c>
      <c r="K16" s="3">
        <f>SUM(K17:K23)</f>
        <v>52857.200000000004</v>
      </c>
      <c r="L16" s="82"/>
      <c r="M16" s="3">
        <f>SUM(M17:M23)</f>
        <v>53986.999999999993</v>
      </c>
      <c r="N16" s="82"/>
      <c r="O16" s="3">
        <f>SUM(O17:O23)</f>
        <v>55282.799999999996</v>
      </c>
      <c r="P16" s="48"/>
    </row>
    <row r="17" spans="1:16" ht="23.45" customHeight="1">
      <c r="A17" s="245" t="s">
        <v>323</v>
      </c>
      <c r="B17" s="197"/>
      <c r="C17" s="197"/>
      <c r="D17" s="198"/>
      <c r="E17" s="2"/>
      <c r="F17" s="222">
        <v>21</v>
      </c>
      <c r="G17" s="193" t="s">
        <v>72</v>
      </c>
      <c r="H17" s="194"/>
      <c r="I17" s="223">
        <f>I91+I141</f>
        <v>36572.600000000006</v>
      </c>
      <c r="J17" s="223">
        <f>J91+J141</f>
        <v>33202.6</v>
      </c>
      <c r="K17" s="223">
        <f>K91+K141</f>
        <v>34617.699999999997</v>
      </c>
      <c r="L17" s="242"/>
      <c r="M17" s="223">
        <f>M91+M141</f>
        <v>35890.1</v>
      </c>
      <c r="N17" s="50"/>
      <c r="O17" s="223">
        <f>O91+O141</f>
        <v>37241.599999999999</v>
      </c>
      <c r="P17" s="194"/>
    </row>
    <row r="18" spans="1:16" ht="18.75" customHeight="1">
      <c r="A18" s="245" t="s">
        <v>128</v>
      </c>
      <c r="B18" s="197"/>
      <c r="C18" s="197"/>
      <c r="D18" s="198"/>
      <c r="E18" s="2"/>
      <c r="F18" s="222">
        <v>22</v>
      </c>
      <c r="G18" s="193" t="s">
        <v>72</v>
      </c>
      <c r="H18" s="194"/>
      <c r="I18" s="223">
        <f>I95+I145</f>
        <v>5821.2999999999993</v>
      </c>
      <c r="J18" s="223">
        <f>J95+J145</f>
        <v>7793.5</v>
      </c>
      <c r="K18" s="223">
        <f>K95+K145</f>
        <v>7925.9000000000005</v>
      </c>
      <c r="L18" s="242"/>
      <c r="M18" s="223">
        <f>M95+M145</f>
        <v>8474.2999999999993</v>
      </c>
      <c r="N18" s="50"/>
      <c r="O18" s="223">
        <f>O95+O145</f>
        <v>8318.6</v>
      </c>
      <c r="P18" s="194"/>
    </row>
    <row r="19" spans="1:16" ht="18.75" customHeight="1">
      <c r="A19" s="197" t="s">
        <v>401</v>
      </c>
      <c r="B19" s="197"/>
      <c r="C19" s="197"/>
      <c r="D19" s="198"/>
      <c r="E19" s="2"/>
      <c r="F19" s="222">
        <v>25</v>
      </c>
      <c r="G19" s="193" t="s">
        <v>72</v>
      </c>
      <c r="H19" s="194"/>
      <c r="I19" s="223">
        <f>I192</f>
        <v>5899.4</v>
      </c>
      <c r="J19" s="223">
        <f>J192</f>
        <v>5360.8</v>
      </c>
      <c r="K19" s="223">
        <f>K192</f>
        <v>5660.8</v>
      </c>
      <c r="L19" s="242"/>
      <c r="M19" s="223">
        <f>M192</f>
        <v>6000</v>
      </c>
      <c r="N19" s="50"/>
      <c r="O19" s="223">
        <f>O192</f>
        <v>6100</v>
      </c>
      <c r="P19" s="194"/>
    </row>
    <row r="20" spans="1:16" ht="50.25" customHeight="1">
      <c r="A20" s="263" t="s">
        <v>124</v>
      </c>
      <c r="B20" s="264"/>
      <c r="C20" s="264"/>
      <c r="D20" s="265"/>
      <c r="E20" s="2"/>
      <c r="F20" s="222">
        <v>27</v>
      </c>
      <c r="G20" s="193" t="s">
        <v>72</v>
      </c>
      <c r="H20" s="194"/>
      <c r="I20" s="223">
        <f>I116+I166</f>
        <v>521.79999999999995</v>
      </c>
      <c r="J20" s="223">
        <f>J116+J166</f>
        <v>399.30000000000007</v>
      </c>
      <c r="K20" s="223">
        <f>K116+K166</f>
        <v>470.9</v>
      </c>
      <c r="L20" s="242"/>
      <c r="M20" s="223">
        <f>M116+M166</f>
        <v>470.9</v>
      </c>
      <c r="N20" s="50"/>
      <c r="O20" s="223">
        <f>O116+O166</f>
        <v>470.9</v>
      </c>
      <c r="P20" s="194"/>
    </row>
    <row r="21" spans="1:16" ht="20.25" customHeight="1">
      <c r="A21" s="263" t="s">
        <v>333</v>
      </c>
      <c r="B21" s="264"/>
      <c r="C21" s="264"/>
      <c r="D21" s="265"/>
      <c r="E21" s="2"/>
      <c r="F21" s="222">
        <v>28</v>
      </c>
      <c r="G21" s="193" t="s">
        <v>72</v>
      </c>
      <c r="H21" s="194"/>
      <c r="I21" s="223">
        <f>I119+I169</f>
        <v>10.5</v>
      </c>
      <c r="J21" s="223">
        <f>J119+J169</f>
        <v>15</v>
      </c>
      <c r="K21" s="223">
        <f>K119+K169</f>
        <v>27</v>
      </c>
      <c r="L21" s="242"/>
      <c r="M21" s="223">
        <f>M119+M169</f>
        <v>27</v>
      </c>
      <c r="N21" s="50"/>
      <c r="O21" s="223">
        <f>O119+O169</f>
        <v>27</v>
      </c>
      <c r="P21" s="194"/>
    </row>
    <row r="22" spans="1:16" ht="17.25" customHeight="1">
      <c r="A22" s="263" t="s">
        <v>325</v>
      </c>
      <c r="B22" s="264"/>
      <c r="C22" s="264"/>
      <c r="D22" s="265"/>
      <c r="E22" s="2"/>
      <c r="F22" s="222">
        <v>31</v>
      </c>
      <c r="G22" s="193" t="s">
        <v>72</v>
      </c>
      <c r="H22" s="194"/>
      <c r="I22" s="223">
        <f>I124+I176</f>
        <v>2848.1</v>
      </c>
      <c r="J22" s="223">
        <f>J124+J176</f>
        <v>2149.3999999999996</v>
      </c>
      <c r="K22" s="223">
        <f>K124+K176</f>
        <v>2181.5</v>
      </c>
      <c r="L22" s="242"/>
      <c r="M22" s="223">
        <f>M124+M176</f>
        <v>1300</v>
      </c>
      <c r="N22" s="50"/>
      <c r="O22" s="223">
        <f>O124+O176</f>
        <v>1300</v>
      </c>
      <c r="P22" s="194"/>
    </row>
    <row r="23" spans="1:16" ht="21" customHeight="1">
      <c r="A23" s="263" t="s">
        <v>324</v>
      </c>
      <c r="B23" s="264"/>
      <c r="C23" s="264"/>
      <c r="D23" s="265"/>
      <c r="E23" s="2"/>
      <c r="F23" s="222">
        <v>33</v>
      </c>
      <c r="G23" s="193" t="s">
        <v>72</v>
      </c>
      <c r="H23" s="194"/>
      <c r="I23" s="223">
        <f>I131+I183</f>
        <v>1235.8</v>
      </c>
      <c r="J23" s="223">
        <f>J131+J183</f>
        <v>1794.1999999999998</v>
      </c>
      <c r="K23" s="223">
        <f>K131+K183</f>
        <v>1973.4</v>
      </c>
      <c r="L23" s="242"/>
      <c r="M23" s="223">
        <f>M131+M183</f>
        <v>1824.7</v>
      </c>
      <c r="N23" s="50"/>
      <c r="O23" s="223">
        <f>O131+O183</f>
        <v>1824.7</v>
      </c>
      <c r="P23" s="194"/>
    </row>
    <row r="24" spans="1:16" ht="23.45" customHeight="1">
      <c r="A24" s="27"/>
      <c r="B24" s="221"/>
      <c r="C24" s="221"/>
      <c r="D24" s="221"/>
      <c r="E24" s="98"/>
      <c r="F24" s="99"/>
      <c r="G24" s="221"/>
      <c r="H24" s="221"/>
      <c r="I24" s="221"/>
      <c r="J24" s="221"/>
      <c r="K24" s="221"/>
      <c r="L24" s="221"/>
      <c r="M24" s="221"/>
      <c r="N24" s="100"/>
      <c r="O24" s="221"/>
      <c r="P24" s="221"/>
    </row>
    <row r="25" spans="1:16" ht="18.600000000000001" customHeight="1">
      <c r="A25" s="288" t="s">
        <v>59</v>
      </c>
      <c r="B25" s="290"/>
      <c r="C25" s="268" t="s">
        <v>58</v>
      </c>
      <c r="D25" s="262"/>
      <c r="E25" s="262"/>
      <c r="F25" s="269"/>
      <c r="G25" s="273">
        <v>2016</v>
      </c>
      <c r="H25" s="275"/>
      <c r="I25" s="208">
        <v>2017</v>
      </c>
      <c r="J25" s="208">
        <v>2018</v>
      </c>
      <c r="K25" s="268">
        <v>2019</v>
      </c>
      <c r="L25" s="269"/>
      <c r="M25" s="268">
        <v>2020</v>
      </c>
      <c r="N25" s="269"/>
      <c r="O25" s="268">
        <v>2021</v>
      </c>
      <c r="P25" s="269"/>
    </row>
    <row r="26" spans="1:16" ht="35.450000000000003" customHeight="1">
      <c r="A26" s="291"/>
      <c r="B26" s="293"/>
      <c r="C26" s="208" t="s">
        <v>112</v>
      </c>
      <c r="D26" s="208" t="s">
        <v>113</v>
      </c>
      <c r="E26" s="2" t="s">
        <v>89</v>
      </c>
      <c r="F26" s="222" t="s">
        <v>90</v>
      </c>
      <c r="G26" s="273" t="s">
        <v>68</v>
      </c>
      <c r="H26" s="275"/>
      <c r="I26" s="208" t="s">
        <v>68</v>
      </c>
      <c r="J26" s="208" t="s">
        <v>69</v>
      </c>
      <c r="K26" s="273" t="s">
        <v>69</v>
      </c>
      <c r="L26" s="275"/>
      <c r="M26" s="273" t="s">
        <v>71</v>
      </c>
      <c r="N26" s="275"/>
      <c r="O26" s="273" t="s">
        <v>71</v>
      </c>
      <c r="P26" s="275"/>
    </row>
    <row r="27" spans="1:16" ht="53.45" customHeight="1">
      <c r="A27" s="296" t="s">
        <v>114</v>
      </c>
      <c r="B27" s="297"/>
      <c r="C27" s="18"/>
      <c r="D27" s="18"/>
      <c r="E27" s="92"/>
      <c r="F27" s="18"/>
      <c r="G27" s="298" t="s">
        <v>72</v>
      </c>
      <c r="H27" s="298"/>
      <c r="I27" s="83">
        <f>(I28+I32+I36)</f>
        <v>52909.500000000015</v>
      </c>
      <c r="J27" s="83">
        <f>(J28+J32+J36)</f>
        <v>50714.8</v>
      </c>
      <c r="K27" s="83">
        <f>(K28+K32+K36)</f>
        <v>52857.200000000004</v>
      </c>
      <c r="L27" s="83">
        <f>L28+L32+L36</f>
        <v>0</v>
      </c>
      <c r="M27" s="114">
        <f>(M28+M32+M36)</f>
        <v>53986.999999999993</v>
      </c>
      <c r="N27" s="83">
        <f>N28+N32+N36</f>
        <v>0</v>
      </c>
      <c r="O27" s="83">
        <f>(O28+O32+O36)</f>
        <v>55282.799999999996</v>
      </c>
      <c r="P27" s="53">
        <f>P28+P32+P36</f>
        <v>0</v>
      </c>
    </row>
    <row r="28" spans="1:16" ht="32.450000000000003" customHeight="1">
      <c r="A28" s="294" t="s">
        <v>115</v>
      </c>
      <c r="B28" s="295"/>
      <c r="C28" s="54">
        <v>112</v>
      </c>
      <c r="D28" s="93" t="s">
        <v>56</v>
      </c>
      <c r="E28" s="92" t="s">
        <v>204</v>
      </c>
      <c r="F28" s="18">
        <v>14</v>
      </c>
      <c r="G28" s="276" t="s">
        <v>72</v>
      </c>
      <c r="H28" s="276"/>
      <c r="I28" s="208"/>
      <c r="J28" s="19">
        <f>J29+J30+J31</f>
        <v>0</v>
      </c>
      <c r="K28" s="19">
        <v>26.4</v>
      </c>
      <c r="L28" s="35"/>
      <c r="M28" s="79">
        <v>26.4</v>
      </c>
      <c r="N28" s="35"/>
      <c r="O28" s="19">
        <v>26.4</v>
      </c>
      <c r="P28" s="56"/>
    </row>
    <row r="29" spans="1:16" ht="18.600000000000001" customHeight="1">
      <c r="A29" s="268"/>
      <c r="B29" s="269"/>
      <c r="C29" s="18"/>
      <c r="D29" s="18"/>
      <c r="E29" s="92"/>
      <c r="F29" s="18"/>
      <c r="G29" s="276" t="s">
        <v>72</v>
      </c>
      <c r="H29" s="276"/>
      <c r="I29" s="208"/>
      <c r="J29" s="88"/>
      <c r="K29" s="19">
        <v>0</v>
      </c>
      <c r="L29" s="35"/>
      <c r="M29" s="111"/>
      <c r="N29" s="35"/>
      <c r="O29" s="88"/>
      <c r="P29" s="56"/>
    </row>
    <row r="30" spans="1:16" ht="18.600000000000001" customHeight="1">
      <c r="A30" s="268"/>
      <c r="B30" s="269"/>
      <c r="C30" s="18"/>
      <c r="D30" s="18"/>
      <c r="E30" s="92"/>
      <c r="F30" s="18"/>
      <c r="G30" s="276" t="s">
        <v>72</v>
      </c>
      <c r="H30" s="276"/>
      <c r="I30" s="208"/>
      <c r="J30" s="88"/>
      <c r="K30" s="19"/>
      <c r="L30" s="35"/>
      <c r="M30" s="111"/>
      <c r="N30" s="35"/>
      <c r="O30" s="88"/>
      <c r="P30" s="56"/>
    </row>
    <row r="31" spans="1:16" ht="18.600000000000001" customHeight="1">
      <c r="A31" s="280"/>
      <c r="B31" s="280"/>
      <c r="C31" s="18"/>
      <c r="D31" s="18"/>
      <c r="E31" s="92"/>
      <c r="F31" s="18"/>
      <c r="G31" s="276" t="s">
        <v>72</v>
      </c>
      <c r="H31" s="276"/>
      <c r="I31" s="208"/>
      <c r="J31" s="88"/>
      <c r="K31" s="19"/>
      <c r="L31" s="35"/>
      <c r="M31" s="111"/>
      <c r="N31" s="35"/>
      <c r="O31" s="88"/>
      <c r="P31" s="56"/>
    </row>
    <row r="32" spans="1:16" ht="32.450000000000003" customHeight="1">
      <c r="A32" s="294" t="s">
        <v>116</v>
      </c>
      <c r="B32" s="295"/>
      <c r="C32" s="54">
        <v>112</v>
      </c>
      <c r="D32" s="18"/>
      <c r="E32" s="92"/>
      <c r="F32" s="18"/>
      <c r="G32" s="276" t="s">
        <v>72</v>
      </c>
      <c r="H32" s="276"/>
      <c r="I32" s="208"/>
      <c r="J32" s="19">
        <f>J33+J34+J35</f>
        <v>0</v>
      </c>
      <c r="K32" s="19">
        <f>K33+K34+K35</f>
        <v>0</v>
      </c>
      <c r="L32" s="35"/>
      <c r="M32" s="79">
        <f>M33+M34+M35</f>
        <v>0</v>
      </c>
      <c r="N32" s="35"/>
      <c r="O32" s="19">
        <f>O33+O34+O35</f>
        <v>0</v>
      </c>
      <c r="P32" s="56"/>
    </row>
    <row r="33" spans="1:16" ht="19.149999999999999" customHeight="1">
      <c r="A33" s="280"/>
      <c r="B33" s="280"/>
      <c r="C33" s="18"/>
      <c r="D33" s="18"/>
      <c r="E33" s="92"/>
      <c r="F33" s="18"/>
      <c r="G33" s="276" t="s">
        <v>72</v>
      </c>
      <c r="H33" s="276"/>
      <c r="I33" s="208"/>
      <c r="J33" s="88"/>
      <c r="K33" s="19"/>
      <c r="L33" s="35"/>
      <c r="M33" s="111"/>
      <c r="N33" s="35"/>
      <c r="O33" s="88"/>
      <c r="P33" s="56"/>
    </row>
    <row r="34" spans="1:16" ht="19.149999999999999" customHeight="1">
      <c r="A34" s="268"/>
      <c r="B34" s="269"/>
      <c r="C34" s="18"/>
      <c r="D34" s="18"/>
      <c r="E34" s="92"/>
      <c r="F34" s="18"/>
      <c r="G34" s="273" t="s">
        <v>72</v>
      </c>
      <c r="H34" s="275"/>
      <c r="I34" s="208"/>
      <c r="J34" s="88"/>
      <c r="K34" s="19"/>
      <c r="L34" s="35"/>
      <c r="M34" s="111"/>
      <c r="N34" s="35"/>
      <c r="O34" s="88"/>
      <c r="P34" s="56"/>
    </row>
    <row r="35" spans="1:16" ht="19.149999999999999" customHeight="1">
      <c r="A35" s="268"/>
      <c r="B35" s="269"/>
      <c r="C35" s="18"/>
      <c r="D35" s="18"/>
      <c r="E35" s="92"/>
      <c r="F35" s="18"/>
      <c r="G35" s="273" t="s">
        <v>72</v>
      </c>
      <c r="H35" s="275"/>
      <c r="I35" s="208"/>
      <c r="J35" s="88"/>
      <c r="K35" s="19"/>
      <c r="L35" s="35"/>
      <c r="M35" s="111"/>
      <c r="N35" s="35"/>
      <c r="O35" s="88"/>
      <c r="P35" s="56"/>
    </row>
    <row r="36" spans="1:16" ht="54" customHeight="1">
      <c r="A36" s="302" t="s">
        <v>117</v>
      </c>
      <c r="B36" s="303"/>
      <c r="C36" s="54">
        <v>111</v>
      </c>
      <c r="D36" s="18"/>
      <c r="E36" s="92"/>
      <c r="F36" s="18"/>
      <c r="G36" s="273" t="s">
        <v>72</v>
      </c>
      <c r="H36" s="275"/>
      <c r="I36" s="19">
        <f>I16-(I28+I32)</f>
        <v>52909.500000000015</v>
      </c>
      <c r="J36" s="19">
        <f>J16-(J28+J32)</f>
        <v>50714.8</v>
      </c>
      <c r="K36" s="19">
        <f>K16-(K28+K32)</f>
        <v>52830.8</v>
      </c>
      <c r="L36" s="35"/>
      <c r="M36" s="79">
        <f>M16-(M28+M32)</f>
        <v>53960.599999999991</v>
      </c>
      <c r="N36" s="35"/>
      <c r="O36" s="19">
        <f>O16-(O28+O32)</f>
        <v>55256.399999999994</v>
      </c>
      <c r="P36" s="56"/>
    </row>
    <row r="37" spans="1:16" ht="20.45" customHeight="1">
      <c r="A37" s="268"/>
      <c r="B37" s="269"/>
      <c r="C37" s="18"/>
      <c r="D37" s="18"/>
      <c r="E37" s="92"/>
      <c r="F37" s="18"/>
      <c r="G37" s="273" t="s">
        <v>72</v>
      </c>
      <c r="H37" s="275"/>
      <c r="I37" s="208"/>
      <c r="J37" s="18"/>
      <c r="K37" s="268"/>
      <c r="L37" s="269"/>
      <c r="M37" s="216"/>
      <c r="N37" s="56"/>
      <c r="O37" s="78"/>
      <c r="P37" s="56"/>
    </row>
    <row r="38" spans="1:16" ht="14.45" customHeight="1"/>
    <row r="39" spans="1:16" ht="14.45" customHeight="1">
      <c r="A39" s="299" t="s">
        <v>467</v>
      </c>
      <c r="B39" s="259"/>
      <c r="C39" s="259"/>
      <c r="D39" s="259"/>
      <c r="E39" s="259"/>
      <c r="F39" s="259"/>
      <c r="G39" s="259"/>
      <c r="H39" s="259"/>
      <c r="I39" s="259"/>
      <c r="J39" s="259"/>
      <c r="K39" s="259"/>
      <c r="L39" s="259"/>
      <c r="M39" s="259"/>
      <c r="N39" s="259"/>
      <c r="O39" s="259"/>
      <c r="P39" s="260"/>
    </row>
    <row r="40" spans="1:16" ht="25.15" customHeight="1">
      <c r="A40" s="276" t="s">
        <v>59</v>
      </c>
      <c r="B40" s="276"/>
      <c r="C40" s="276"/>
      <c r="D40" s="276" t="s">
        <v>58</v>
      </c>
      <c r="E40" s="276"/>
      <c r="F40" s="276"/>
      <c r="G40" s="273" t="s">
        <v>635</v>
      </c>
      <c r="H40" s="274"/>
      <c r="I40" s="274"/>
      <c r="J40" s="275"/>
      <c r="K40" s="273" t="s">
        <v>485</v>
      </c>
      <c r="L40" s="274"/>
      <c r="M40" s="275"/>
      <c r="N40" s="273" t="s">
        <v>587</v>
      </c>
      <c r="O40" s="274"/>
      <c r="P40" s="275"/>
    </row>
    <row r="41" spans="1:16" ht="64.150000000000006" customHeight="1">
      <c r="A41" s="276"/>
      <c r="B41" s="276"/>
      <c r="C41" s="276"/>
      <c r="D41" s="208" t="s">
        <v>89</v>
      </c>
      <c r="E41" s="300" t="s">
        <v>105</v>
      </c>
      <c r="F41" s="300"/>
      <c r="G41" s="304" t="s">
        <v>102</v>
      </c>
      <c r="H41" s="304"/>
      <c r="I41" s="228" t="s">
        <v>103</v>
      </c>
      <c r="J41" s="228" t="s">
        <v>104</v>
      </c>
      <c r="K41" s="228" t="s">
        <v>102</v>
      </c>
      <c r="L41" s="228" t="s">
        <v>103</v>
      </c>
      <c r="M41" s="228" t="s">
        <v>104</v>
      </c>
      <c r="N41" s="228" t="s">
        <v>102</v>
      </c>
      <c r="O41" s="228" t="s">
        <v>103</v>
      </c>
      <c r="P41" s="228" t="s">
        <v>104</v>
      </c>
    </row>
    <row r="42" spans="1:16" ht="20.45" customHeight="1">
      <c r="A42" s="281" t="s">
        <v>66</v>
      </c>
      <c r="B42" s="281"/>
      <c r="C42" s="281"/>
      <c r="D42" s="18"/>
      <c r="E42" s="276"/>
      <c r="F42" s="276"/>
      <c r="G42" s="313">
        <f>G43</f>
        <v>52857.200000000004</v>
      </c>
      <c r="H42" s="276"/>
      <c r="I42" s="208"/>
      <c r="J42" s="223">
        <f>J43</f>
        <v>52857.200000000004</v>
      </c>
      <c r="K42" s="223">
        <f>K43</f>
        <v>53986.999999999993</v>
      </c>
      <c r="L42" s="208"/>
      <c r="M42" s="223">
        <f>M43</f>
        <v>53986.999999999993</v>
      </c>
      <c r="N42" s="223">
        <f>N43</f>
        <v>55282.799999999996</v>
      </c>
      <c r="O42" s="208"/>
      <c r="P42" s="223">
        <f>P43</f>
        <v>55282.799999999996</v>
      </c>
    </row>
    <row r="43" spans="1:16" s="57" customFormat="1" ht="20.45" customHeight="1">
      <c r="A43" s="301" t="s">
        <v>106</v>
      </c>
      <c r="B43" s="301"/>
      <c r="C43" s="301"/>
      <c r="D43" s="224" t="s">
        <v>110</v>
      </c>
      <c r="E43" s="308"/>
      <c r="F43" s="308"/>
      <c r="G43" s="309">
        <f>K16</f>
        <v>52857.200000000004</v>
      </c>
      <c r="H43" s="308"/>
      <c r="I43" s="224"/>
      <c r="J43" s="225">
        <f>G43</f>
        <v>52857.200000000004</v>
      </c>
      <c r="K43" s="225">
        <f>M16</f>
        <v>53986.999999999993</v>
      </c>
      <c r="L43" s="224"/>
      <c r="M43" s="225">
        <f>K43</f>
        <v>53986.999999999993</v>
      </c>
      <c r="N43" s="225">
        <f>O16</f>
        <v>55282.799999999996</v>
      </c>
      <c r="O43" s="224"/>
      <c r="P43" s="225">
        <f>N43</f>
        <v>55282.799999999996</v>
      </c>
    </row>
    <row r="44" spans="1:16" s="57" customFormat="1" ht="20.45" customHeight="1">
      <c r="A44" s="301" t="s">
        <v>107</v>
      </c>
      <c r="B44" s="301"/>
      <c r="C44" s="301"/>
      <c r="D44" s="224" t="s">
        <v>111</v>
      </c>
      <c r="E44" s="308"/>
      <c r="F44" s="308"/>
      <c r="G44" s="308"/>
      <c r="H44" s="308"/>
      <c r="I44" s="224"/>
      <c r="J44" s="224"/>
      <c r="K44" s="224"/>
      <c r="L44" s="224"/>
      <c r="M44" s="224"/>
      <c r="N44" s="224"/>
      <c r="O44" s="224"/>
      <c r="P44" s="224"/>
    </row>
    <row r="45" spans="1:16" ht="20.45" customHeight="1">
      <c r="A45" s="281"/>
      <c r="B45" s="281"/>
      <c r="C45" s="281"/>
      <c r="D45" s="18"/>
      <c r="E45" s="276"/>
      <c r="F45" s="276"/>
      <c r="G45" s="276"/>
      <c r="H45" s="276"/>
      <c r="I45" s="208"/>
      <c r="J45" s="208"/>
      <c r="K45" s="208"/>
      <c r="L45" s="208"/>
      <c r="M45" s="208"/>
      <c r="N45" s="208"/>
      <c r="O45" s="208"/>
      <c r="P45" s="208"/>
    </row>
    <row r="46" spans="1:16" ht="20.45" customHeight="1">
      <c r="A46" s="281" t="s">
        <v>66</v>
      </c>
      <c r="B46" s="281"/>
      <c r="C46" s="281"/>
      <c r="D46" s="18"/>
      <c r="E46" s="276"/>
      <c r="F46" s="276"/>
      <c r="G46" s="313">
        <f>G48</f>
        <v>52830.8</v>
      </c>
      <c r="H46" s="276"/>
      <c r="I46" s="208"/>
      <c r="J46" s="223">
        <f>J48</f>
        <v>52830.8</v>
      </c>
      <c r="K46" s="223">
        <f>K48</f>
        <v>53960.599999999991</v>
      </c>
      <c r="L46" s="208"/>
      <c r="M46" s="223">
        <f>M48</f>
        <v>53960.599999999991</v>
      </c>
      <c r="N46" s="223">
        <f>N48</f>
        <v>55256.399999999994</v>
      </c>
      <c r="O46" s="208"/>
      <c r="P46" s="223">
        <f>P48</f>
        <v>55256.399999999994</v>
      </c>
    </row>
    <row r="47" spans="1:16" s="57" customFormat="1" ht="20.45" customHeight="1">
      <c r="A47" s="301" t="s">
        <v>108</v>
      </c>
      <c r="B47" s="301"/>
      <c r="C47" s="301"/>
      <c r="D47" s="58"/>
      <c r="E47" s="308"/>
      <c r="F47" s="308"/>
      <c r="G47" s="308"/>
      <c r="H47" s="308"/>
      <c r="I47" s="224"/>
      <c r="J47" s="224"/>
      <c r="K47" s="224"/>
      <c r="L47" s="224"/>
      <c r="M47" s="224"/>
      <c r="N47" s="224"/>
      <c r="O47" s="224"/>
      <c r="P47" s="224"/>
    </row>
    <row r="48" spans="1:16" s="57" customFormat="1" ht="20.45" customHeight="1">
      <c r="A48" s="301" t="s">
        <v>109</v>
      </c>
      <c r="B48" s="301"/>
      <c r="C48" s="301"/>
      <c r="D48" s="58"/>
      <c r="E48" s="308"/>
      <c r="F48" s="308"/>
      <c r="G48" s="309">
        <f>K36</f>
        <v>52830.8</v>
      </c>
      <c r="H48" s="308"/>
      <c r="I48" s="224"/>
      <c r="J48" s="225">
        <f>G48</f>
        <v>52830.8</v>
      </c>
      <c r="K48" s="225">
        <f>M36</f>
        <v>53960.599999999991</v>
      </c>
      <c r="L48" s="224"/>
      <c r="M48" s="225">
        <f>K48</f>
        <v>53960.599999999991</v>
      </c>
      <c r="N48" s="225">
        <f>O36</f>
        <v>55256.399999999994</v>
      </c>
      <c r="O48" s="224"/>
      <c r="P48" s="225">
        <f>N48</f>
        <v>55256.399999999994</v>
      </c>
    </row>
    <row r="49" spans="1:16" ht="20.45" customHeight="1">
      <c r="A49" s="281"/>
      <c r="B49" s="281"/>
      <c r="C49" s="281"/>
      <c r="D49" s="18"/>
      <c r="E49" s="276"/>
      <c r="F49" s="276"/>
      <c r="G49" s="276"/>
      <c r="H49" s="276"/>
      <c r="I49" s="208"/>
      <c r="J49" s="208"/>
      <c r="K49" s="208"/>
      <c r="L49" s="208"/>
      <c r="M49" s="208"/>
      <c r="N49" s="208"/>
      <c r="O49" s="208"/>
      <c r="P49" s="208"/>
    </row>
    <row r="50" spans="1:16" ht="19.149999999999999" customHeight="1"/>
    <row r="51" spans="1:16">
      <c r="A51" s="314" t="s">
        <v>468</v>
      </c>
      <c r="B51" s="314"/>
      <c r="C51" s="314"/>
      <c r="D51" s="314"/>
      <c r="E51" s="314"/>
      <c r="F51" s="314"/>
      <c r="G51" s="314"/>
      <c r="H51" s="314"/>
      <c r="I51" s="314"/>
      <c r="J51" s="314"/>
      <c r="K51" s="314"/>
      <c r="L51" s="314"/>
      <c r="M51" s="314"/>
      <c r="N51" s="314"/>
      <c r="O51" s="314"/>
      <c r="P51" s="314"/>
    </row>
    <row r="52" spans="1:16">
      <c r="A52" s="276" t="s">
        <v>59</v>
      </c>
      <c r="B52" s="276"/>
      <c r="C52" s="276" t="s">
        <v>58</v>
      </c>
      <c r="D52" s="276"/>
      <c r="E52" s="276"/>
      <c r="F52" s="276"/>
      <c r="G52" s="276"/>
      <c r="H52" s="276"/>
      <c r="I52" s="288" t="s">
        <v>67</v>
      </c>
      <c r="J52" s="290"/>
      <c r="K52" s="208">
        <v>2016</v>
      </c>
      <c r="L52" s="208">
        <v>2017</v>
      </c>
      <c r="M52" s="208">
        <v>2018</v>
      </c>
      <c r="N52" s="208">
        <v>2019</v>
      </c>
      <c r="O52" s="208">
        <v>2020</v>
      </c>
      <c r="P52" s="208">
        <v>2021</v>
      </c>
    </row>
    <row r="53" spans="1:16" ht="51.6" customHeight="1">
      <c r="A53" s="276"/>
      <c r="B53" s="276"/>
      <c r="C53" s="222" t="s">
        <v>60</v>
      </c>
      <c r="D53" s="222" t="s">
        <v>61</v>
      </c>
      <c r="E53" s="94" t="s">
        <v>62</v>
      </c>
      <c r="F53" s="222" t="s">
        <v>63</v>
      </c>
      <c r="G53" s="222" t="s">
        <v>64</v>
      </c>
      <c r="H53" s="222" t="s">
        <v>65</v>
      </c>
      <c r="I53" s="291"/>
      <c r="J53" s="293"/>
      <c r="K53" s="228" t="s">
        <v>68</v>
      </c>
      <c r="L53" s="228" t="s">
        <v>68</v>
      </c>
      <c r="M53" s="228" t="s">
        <v>69</v>
      </c>
      <c r="N53" s="228" t="s">
        <v>69</v>
      </c>
      <c r="O53" s="228" t="s">
        <v>71</v>
      </c>
      <c r="P53" s="228" t="s">
        <v>71</v>
      </c>
    </row>
    <row r="54" spans="1:16">
      <c r="A54" s="305" t="s">
        <v>66</v>
      </c>
      <c r="B54" s="306"/>
      <c r="C54" s="53"/>
      <c r="D54" s="53"/>
      <c r="E54" s="95"/>
      <c r="F54" s="53"/>
      <c r="G54" s="53"/>
      <c r="H54" s="53"/>
      <c r="I54" s="261"/>
      <c r="J54" s="307"/>
      <c r="K54" s="229" t="s">
        <v>72</v>
      </c>
      <c r="L54" s="229" t="s">
        <v>72</v>
      </c>
      <c r="M54" s="160"/>
      <c r="N54" s="53"/>
      <c r="O54" s="53"/>
      <c r="P54" s="53"/>
    </row>
    <row r="55" spans="1:16" ht="23.45" customHeight="1">
      <c r="A55" s="285"/>
      <c r="B55" s="287"/>
      <c r="C55" s="18"/>
      <c r="D55" s="18"/>
      <c r="E55" s="92"/>
      <c r="F55" s="18"/>
      <c r="G55" s="18"/>
      <c r="H55" s="18"/>
      <c r="I55" s="268"/>
      <c r="J55" s="269"/>
      <c r="K55" s="208" t="s">
        <v>72</v>
      </c>
      <c r="L55" s="208" t="s">
        <v>72</v>
      </c>
      <c r="M55" s="209"/>
      <c r="N55" s="18"/>
      <c r="O55" s="18"/>
      <c r="P55" s="18"/>
    </row>
    <row r="56" spans="1:16" ht="23.45" customHeight="1">
      <c r="A56" s="268"/>
      <c r="B56" s="269"/>
      <c r="C56" s="18"/>
      <c r="D56" s="18"/>
      <c r="E56" s="92"/>
      <c r="F56" s="18"/>
      <c r="G56" s="18"/>
      <c r="H56" s="18"/>
      <c r="I56" s="268"/>
      <c r="J56" s="269"/>
      <c r="K56" s="208" t="s">
        <v>72</v>
      </c>
      <c r="L56" s="208" t="s">
        <v>72</v>
      </c>
      <c r="M56" s="209"/>
      <c r="N56" s="18"/>
      <c r="O56" s="18"/>
      <c r="P56" s="18"/>
    </row>
    <row r="57" spans="1:16" ht="23.45" customHeight="1">
      <c r="A57" s="268"/>
      <c r="B57" s="269"/>
      <c r="C57" s="18"/>
      <c r="D57" s="18"/>
      <c r="E57" s="92"/>
      <c r="F57" s="18"/>
      <c r="G57" s="18"/>
      <c r="H57" s="18"/>
      <c r="I57" s="268"/>
      <c r="J57" s="269"/>
      <c r="K57" s="208" t="s">
        <v>72</v>
      </c>
      <c r="L57" s="208" t="s">
        <v>72</v>
      </c>
      <c r="M57" s="209"/>
      <c r="N57" s="18"/>
      <c r="O57" s="18"/>
      <c r="P57" s="18"/>
    </row>
    <row r="58" spans="1:16" ht="23.45" customHeight="1">
      <c r="A58" s="268"/>
      <c r="B58" s="269"/>
      <c r="C58" s="18"/>
      <c r="D58" s="18"/>
      <c r="E58" s="92"/>
      <c r="F58" s="18"/>
      <c r="G58" s="18"/>
      <c r="H58" s="18"/>
      <c r="I58" s="268"/>
      <c r="J58" s="269"/>
      <c r="K58" s="208" t="s">
        <v>72</v>
      </c>
      <c r="L58" s="208" t="s">
        <v>72</v>
      </c>
      <c r="M58" s="209"/>
      <c r="N58" s="18"/>
      <c r="O58" s="18"/>
      <c r="P58" s="18"/>
    </row>
    <row r="59" spans="1:16" ht="23.45" customHeight="1">
      <c r="A59" s="268"/>
      <c r="B59" s="269"/>
      <c r="C59" s="18"/>
      <c r="D59" s="18"/>
      <c r="E59" s="92"/>
      <c r="F59" s="18"/>
      <c r="G59" s="18"/>
      <c r="H59" s="18"/>
      <c r="I59" s="268"/>
      <c r="J59" s="269"/>
      <c r="K59" s="208" t="s">
        <v>72</v>
      </c>
      <c r="L59" s="208" t="s">
        <v>72</v>
      </c>
      <c r="M59" s="209"/>
      <c r="N59" s="18"/>
      <c r="O59" s="18"/>
      <c r="P59" s="18"/>
    </row>
    <row r="60" spans="1:16">
      <c r="A60" s="268"/>
      <c r="B60" s="262"/>
    </row>
    <row r="61" spans="1:16">
      <c r="A61" s="335" t="s">
        <v>73</v>
      </c>
      <c r="B61" s="335"/>
      <c r="C61" s="335"/>
      <c r="D61" s="335"/>
      <c r="E61" s="335"/>
      <c r="F61" s="335"/>
      <c r="G61" s="335"/>
      <c r="H61" s="335"/>
      <c r="I61" s="335"/>
      <c r="J61" s="335"/>
      <c r="K61" s="335"/>
      <c r="L61" s="335"/>
      <c r="M61" s="335"/>
      <c r="N61" s="335"/>
      <c r="O61" s="335"/>
      <c r="P61" s="336"/>
    </row>
    <row r="62" spans="1:16" ht="21.6" customHeight="1">
      <c r="A62" s="285"/>
      <c r="B62" s="287"/>
      <c r="C62" s="285"/>
      <c r="D62" s="286"/>
      <c r="E62" s="286"/>
      <c r="F62" s="286"/>
      <c r="G62" s="286"/>
      <c r="H62" s="286"/>
      <c r="I62" s="286"/>
      <c r="J62" s="286"/>
      <c r="K62" s="286"/>
      <c r="L62" s="286"/>
      <c r="M62" s="286"/>
      <c r="N62" s="287"/>
      <c r="O62" s="280" t="s">
        <v>58</v>
      </c>
      <c r="P62" s="280"/>
    </row>
    <row r="63" spans="1:16" ht="21.6" customHeight="1">
      <c r="A63" s="281" t="s">
        <v>74</v>
      </c>
      <c r="B63" s="281"/>
      <c r="C63" s="258" t="s">
        <v>210</v>
      </c>
      <c r="D63" s="259"/>
      <c r="E63" s="259"/>
      <c r="F63" s="259"/>
      <c r="G63" s="259"/>
      <c r="H63" s="259"/>
      <c r="I63" s="259"/>
      <c r="J63" s="259"/>
      <c r="K63" s="259"/>
      <c r="L63" s="259"/>
      <c r="M63" s="259"/>
      <c r="N63" s="260"/>
      <c r="O63" s="310" t="s">
        <v>202</v>
      </c>
      <c r="P63" s="310"/>
    </row>
    <row r="64" spans="1:16" ht="21.6" customHeight="1">
      <c r="A64" s="281" t="s">
        <v>75</v>
      </c>
      <c r="B64" s="281"/>
      <c r="C64" s="285" t="s">
        <v>203</v>
      </c>
      <c r="D64" s="286"/>
      <c r="E64" s="286"/>
      <c r="F64" s="286"/>
      <c r="G64" s="286"/>
      <c r="H64" s="286"/>
      <c r="I64" s="286"/>
      <c r="J64" s="286"/>
      <c r="K64" s="286"/>
      <c r="L64" s="286"/>
      <c r="M64" s="286"/>
      <c r="N64" s="287"/>
      <c r="O64" s="310">
        <v>50</v>
      </c>
      <c r="P64" s="310"/>
    </row>
    <row r="65" spans="1:16" ht="21.6" customHeight="1">
      <c r="A65" s="281" t="s">
        <v>76</v>
      </c>
      <c r="B65" s="281"/>
      <c r="C65" s="337" t="s">
        <v>210</v>
      </c>
      <c r="D65" s="338"/>
      <c r="E65" s="338"/>
      <c r="F65" s="338"/>
      <c r="G65" s="338"/>
      <c r="H65" s="338"/>
      <c r="I65" s="211"/>
      <c r="J65" s="211"/>
      <c r="K65" s="211"/>
      <c r="L65" s="211"/>
      <c r="M65" s="227"/>
      <c r="N65" s="212"/>
      <c r="O65" s="311" t="s">
        <v>201</v>
      </c>
      <c r="P65" s="312"/>
    </row>
    <row r="67" spans="1:16" ht="27" customHeight="1">
      <c r="A67" s="334" t="s">
        <v>469</v>
      </c>
      <c r="B67" s="334"/>
      <c r="C67" s="334"/>
      <c r="D67" s="334"/>
      <c r="E67" s="334"/>
      <c r="F67" s="334"/>
      <c r="G67" s="334"/>
      <c r="H67" s="334"/>
      <c r="I67" s="334"/>
      <c r="J67" s="334"/>
      <c r="K67" s="334"/>
      <c r="L67" s="334"/>
      <c r="M67" s="334"/>
      <c r="N67" s="334"/>
      <c r="O67" s="334"/>
      <c r="P67" s="334"/>
    </row>
    <row r="68" spans="1:16" ht="54" customHeight="1">
      <c r="A68" s="328" t="s">
        <v>78</v>
      </c>
      <c r="B68" s="329"/>
      <c r="C68" s="330"/>
      <c r="D68" s="319" t="s">
        <v>581</v>
      </c>
      <c r="E68" s="320"/>
      <c r="F68" s="320"/>
      <c r="G68" s="320"/>
      <c r="H68" s="320"/>
      <c r="I68" s="320"/>
      <c r="J68" s="320"/>
      <c r="K68" s="320"/>
      <c r="L68" s="320"/>
      <c r="M68" s="320"/>
      <c r="N68" s="320"/>
      <c r="O68" s="320"/>
      <c r="P68" s="321"/>
    </row>
    <row r="69" spans="1:16" ht="56.25" customHeight="1">
      <c r="A69" s="331" t="s">
        <v>470</v>
      </c>
      <c r="B69" s="332"/>
      <c r="C69" s="333"/>
      <c r="D69" s="319" t="s">
        <v>610</v>
      </c>
      <c r="E69" s="320"/>
      <c r="F69" s="320"/>
      <c r="G69" s="320"/>
      <c r="H69" s="320"/>
      <c r="I69" s="320"/>
      <c r="J69" s="320"/>
      <c r="K69" s="320"/>
      <c r="L69" s="320"/>
      <c r="M69" s="320"/>
      <c r="N69" s="320"/>
      <c r="O69" s="320"/>
      <c r="P69" s="321"/>
    </row>
    <row r="70" spans="1:16" ht="69" customHeight="1">
      <c r="A70" s="322" t="s">
        <v>79</v>
      </c>
      <c r="B70" s="323"/>
      <c r="C70" s="324"/>
      <c r="D70" s="319" t="s">
        <v>611</v>
      </c>
      <c r="E70" s="320"/>
      <c r="F70" s="320"/>
      <c r="G70" s="320"/>
      <c r="H70" s="320"/>
      <c r="I70" s="320"/>
      <c r="J70" s="320"/>
      <c r="K70" s="320"/>
      <c r="L70" s="320"/>
      <c r="M70" s="320"/>
      <c r="N70" s="320"/>
      <c r="O70" s="320"/>
      <c r="P70" s="321"/>
    </row>
    <row r="72" spans="1:16">
      <c r="A72" s="314" t="s">
        <v>77</v>
      </c>
      <c r="B72" s="314"/>
      <c r="C72" s="314"/>
      <c r="D72" s="314"/>
      <c r="E72" s="314"/>
      <c r="F72" s="314"/>
      <c r="G72" s="314"/>
      <c r="H72" s="314"/>
      <c r="I72" s="314"/>
      <c r="J72" s="314"/>
      <c r="K72" s="314"/>
      <c r="L72" s="314"/>
      <c r="M72" s="314"/>
      <c r="N72" s="314"/>
      <c r="O72" s="314"/>
      <c r="P72" s="314"/>
    </row>
    <row r="73" spans="1:16" ht="24" customHeight="1">
      <c r="A73" s="276" t="s">
        <v>80</v>
      </c>
      <c r="B73" s="276" t="s">
        <v>58</v>
      </c>
      <c r="C73" s="288" t="s">
        <v>59</v>
      </c>
      <c r="D73" s="289"/>
      <c r="E73" s="289"/>
      <c r="F73" s="289"/>
      <c r="G73" s="289"/>
      <c r="H73" s="289"/>
      <c r="I73" s="289"/>
      <c r="J73" s="300" t="s">
        <v>84</v>
      </c>
      <c r="K73" s="208">
        <v>2016</v>
      </c>
      <c r="L73" s="208">
        <v>2017</v>
      </c>
      <c r="M73" s="208">
        <v>2018</v>
      </c>
      <c r="N73" s="208">
        <v>2019</v>
      </c>
      <c r="O73" s="208">
        <v>2020</v>
      </c>
      <c r="P73" s="208">
        <v>2021</v>
      </c>
    </row>
    <row r="74" spans="1:16" ht="55.15" customHeight="1">
      <c r="A74" s="276"/>
      <c r="B74" s="276"/>
      <c r="C74" s="325"/>
      <c r="D74" s="326"/>
      <c r="E74" s="326"/>
      <c r="F74" s="326"/>
      <c r="G74" s="326"/>
      <c r="H74" s="326"/>
      <c r="I74" s="326"/>
      <c r="J74" s="300"/>
      <c r="K74" s="59" t="s">
        <v>68</v>
      </c>
      <c r="L74" s="59" t="s">
        <v>68</v>
      </c>
      <c r="M74" s="59" t="s">
        <v>69</v>
      </c>
      <c r="N74" s="59" t="s">
        <v>69</v>
      </c>
      <c r="O74" s="59" t="s">
        <v>71</v>
      </c>
      <c r="P74" s="59" t="s">
        <v>71</v>
      </c>
    </row>
    <row r="75" spans="1:16" ht="20.45" customHeight="1">
      <c r="A75" s="315" t="s">
        <v>81</v>
      </c>
      <c r="B75" s="18" t="s">
        <v>280</v>
      </c>
      <c r="C75" s="40" t="s">
        <v>591</v>
      </c>
      <c r="D75" s="41"/>
      <c r="E75" s="41"/>
      <c r="F75" s="41"/>
      <c r="G75" s="41"/>
      <c r="H75" s="41"/>
      <c r="I75" s="48"/>
      <c r="J75" s="18" t="s">
        <v>283</v>
      </c>
      <c r="K75" s="208" t="s">
        <v>72</v>
      </c>
      <c r="L75" s="208">
        <f>'50 03  Serv gen Fort ANOFM AOFM'!L72</f>
        <v>0</v>
      </c>
      <c r="M75" s="208">
        <f>'50 03  Serv gen Fort ANOFM AOFM'!M72</f>
        <v>403</v>
      </c>
      <c r="N75" s="208">
        <v>403</v>
      </c>
      <c r="O75" s="208">
        <v>403</v>
      </c>
      <c r="P75" s="208">
        <v>403</v>
      </c>
    </row>
    <row r="76" spans="1:16" ht="20.45" customHeight="1">
      <c r="A76" s="316"/>
      <c r="B76" s="18" t="s">
        <v>1</v>
      </c>
      <c r="C76" s="285" t="s">
        <v>2</v>
      </c>
      <c r="D76" s="286"/>
      <c r="E76" s="286"/>
      <c r="F76" s="286"/>
      <c r="G76" s="286"/>
      <c r="H76" s="286"/>
      <c r="I76" s="287"/>
      <c r="J76" s="18" t="s">
        <v>283</v>
      </c>
      <c r="K76" s="208" t="s">
        <v>72</v>
      </c>
      <c r="L76" s="208">
        <v>24720</v>
      </c>
      <c r="M76" s="209">
        <f>'50 03  Serv gen  TI 130'!M72</f>
        <v>60000</v>
      </c>
      <c r="N76" s="18">
        <f>'50 03  Serv gen  TI 130'!N72</f>
        <v>25000</v>
      </c>
      <c r="O76" s="18">
        <f>'50 03  Serv gen  TI 130'!O72</f>
        <v>25000</v>
      </c>
      <c r="P76" s="18">
        <f>'50 03  Serv gen  TI 130'!P72</f>
        <v>25000</v>
      </c>
    </row>
    <row r="77" spans="1:16" ht="36" customHeight="1">
      <c r="A77" s="317"/>
      <c r="B77" s="18" t="s">
        <v>3</v>
      </c>
      <c r="C77" s="294" t="s">
        <v>4</v>
      </c>
      <c r="D77" s="327"/>
      <c r="E77" s="327"/>
      <c r="F77" s="327"/>
      <c r="G77" s="327"/>
      <c r="H77" s="327"/>
      <c r="I77" s="295"/>
      <c r="J77" s="18" t="s">
        <v>283</v>
      </c>
      <c r="K77" s="208" t="s">
        <v>72</v>
      </c>
      <c r="L77" s="208">
        <v>2731</v>
      </c>
      <c r="M77" s="209">
        <f>'50 03  Serv gen  TI 130'!M73</f>
        <v>4300</v>
      </c>
      <c r="N77" s="18">
        <f>'50 03  Serv gen  TI 130'!N73</f>
        <v>3000</v>
      </c>
      <c r="O77" s="18">
        <f>'50 03  Serv gen  TI 130'!O73</f>
        <v>3000</v>
      </c>
      <c r="P77" s="18">
        <f>'50 03  Serv gen  TI 130'!P73</f>
        <v>3000</v>
      </c>
    </row>
    <row r="78" spans="1:16" ht="20.45" customHeight="1">
      <c r="A78" s="315" t="s">
        <v>82</v>
      </c>
      <c r="B78" s="161" t="s">
        <v>286</v>
      </c>
      <c r="C78" s="40" t="s">
        <v>11</v>
      </c>
      <c r="D78" s="41"/>
      <c r="E78" s="41"/>
      <c r="F78" s="41"/>
      <c r="G78" s="41"/>
      <c r="H78" s="41"/>
      <c r="I78" s="48"/>
      <c r="J78" s="18" t="s">
        <v>283</v>
      </c>
      <c r="K78" s="208" t="s">
        <v>72</v>
      </c>
      <c r="L78" s="208">
        <v>8</v>
      </c>
      <c r="M78" s="209">
        <v>13</v>
      </c>
      <c r="N78" s="18">
        <v>10</v>
      </c>
      <c r="O78" s="18">
        <v>10</v>
      </c>
      <c r="P78" s="18">
        <v>10</v>
      </c>
    </row>
    <row r="79" spans="1:16" ht="20.45" customHeight="1">
      <c r="A79" s="316"/>
      <c r="B79" s="161" t="s">
        <v>290</v>
      </c>
      <c r="C79" s="40" t="s">
        <v>592</v>
      </c>
      <c r="D79" s="41"/>
      <c r="E79" s="41"/>
      <c r="F79" s="41"/>
      <c r="G79" s="41"/>
      <c r="H79" s="41"/>
      <c r="I79" s="48"/>
      <c r="J79" s="18"/>
      <c r="K79" s="208" t="s">
        <v>72</v>
      </c>
      <c r="L79" s="208"/>
      <c r="M79" s="209">
        <f>'50 03  Serv gen Fort ANOFM AOFM'!M74</f>
        <v>100000</v>
      </c>
      <c r="N79" s="18">
        <f>'50 03  Serv gen Fort ANOFM AOFM'!N74</f>
        <v>100000</v>
      </c>
      <c r="O79" s="18">
        <f>'50 03  Serv gen Fort ANOFM AOFM'!O74</f>
        <v>100000</v>
      </c>
      <c r="P79" s="18">
        <f>'50 03  Serv gen Fort ANOFM AOFM'!P74</f>
        <v>100000</v>
      </c>
    </row>
    <row r="80" spans="1:16" ht="20.45" customHeight="1">
      <c r="A80" s="317"/>
      <c r="B80" s="18" t="s">
        <v>5</v>
      </c>
      <c r="C80" s="285" t="s">
        <v>6</v>
      </c>
      <c r="D80" s="286"/>
      <c r="E80" s="286"/>
      <c r="F80" s="286"/>
      <c r="G80" s="286"/>
      <c r="H80" s="286"/>
      <c r="I80" s="287"/>
      <c r="J80" s="18" t="s">
        <v>283</v>
      </c>
      <c r="K80" s="208" t="s">
        <v>72</v>
      </c>
      <c r="L80" s="208">
        <v>3749</v>
      </c>
      <c r="M80" s="209">
        <f>'50 03  Serv gen  TI 130'!M74</f>
        <v>5000</v>
      </c>
      <c r="N80" s="18">
        <f>'50 03  Serv gen  TI 130'!N74</f>
        <v>4000</v>
      </c>
      <c r="O80" s="18">
        <f>'50 03  Serv gen  TI 130'!O74</f>
        <v>4000</v>
      </c>
      <c r="P80" s="18">
        <f>'50 03  Serv gen  TI 130'!P74</f>
        <v>4000</v>
      </c>
    </row>
    <row r="81" spans="1:16" ht="33" customHeight="1">
      <c r="A81" s="318" t="s">
        <v>83</v>
      </c>
      <c r="B81" s="161" t="s">
        <v>41</v>
      </c>
      <c r="C81" s="294" t="s">
        <v>12</v>
      </c>
      <c r="D81" s="327"/>
      <c r="E81" s="327"/>
      <c r="F81" s="327"/>
      <c r="G81" s="327"/>
      <c r="H81" s="327"/>
      <c r="I81" s="295"/>
      <c r="J81" s="18" t="s">
        <v>267</v>
      </c>
      <c r="K81" s="208" t="s">
        <v>72</v>
      </c>
      <c r="L81" s="208">
        <v>737.4</v>
      </c>
      <c r="M81" s="79">
        <f>J193/M78</f>
        <v>412.3692307692308</v>
      </c>
      <c r="N81" s="19">
        <f>K193/N78</f>
        <v>566.08000000000004</v>
      </c>
      <c r="O81" s="19">
        <f>M193/O78</f>
        <v>600</v>
      </c>
      <c r="P81" s="19">
        <f>O193/P78</f>
        <v>610</v>
      </c>
    </row>
    <row r="82" spans="1:16" ht="20.45" customHeight="1">
      <c r="A82" s="318"/>
      <c r="B82" s="18" t="s">
        <v>292</v>
      </c>
      <c r="C82" s="40" t="s">
        <v>30</v>
      </c>
      <c r="D82" s="41"/>
      <c r="E82" s="41"/>
      <c r="F82" s="41"/>
      <c r="G82" s="41"/>
      <c r="H82" s="41"/>
      <c r="I82" s="48"/>
      <c r="J82" s="18" t="s">
        <v>267</v>
      </c>
      <c r="K82" s="208" t="s">
        <v>72</v>
      </c>
      <c r="L82" s="208">
        <v>111.4</v>
      </c>
      <c r="M82" s="209">
        <v>100.2</v>
      </c>
      <c r="N82" s="45">
        <v>102.86</v>
      </c>
      <c r="O82" s="45">
        <v>108</v>
      </c>
      <c r="P82" s="18">
        <v>406.5</v>
      </c>
    </row>
    <row r="83" spans="1:16" ht="20.45" customHeight="1">
      <c r="A83" s="318"/>
      <c r="B83" s="18" t="s">
        <v>304</v>
      </c>
      <c r="C83" s="40" t="s">
        <v>7</v>
      </c>
      <c r="D83" s="41"/>
      <c r="E83" s="41"/>
      <c r="F83" s="41"/>
      <c r="G83" s="41"/>
      <c r="H83" s="41"/>
      <c r="I83" s="48"/>
      <c r="J83" s="18" t="s">
        <v>8</v>
      </c>
      <c r="K83" s="208" t="s">
        <v>72</v>
      </c>
      <c r="L83" s="208">
        <v>1.7</v>
      </c>
      <c r="M83" s="209">
        <f>'50 03  Serv gen  TI 130'!M76</f>
        <v>1.7</v>
      </c>
      <c r="N83" s="18">
        <f>'50 03  Serv gen  TI 130'!N76</f>
        <v>1.7</v>
      </c>
      <c r="O83" s="18">
        <f>'50 03  Serv gen  TI 130'!O76</f>
        <v>1.7</v>
      </c>
      <c r="P83" s="18">
        <f>'50 03  Serv gen  TI 130'!P76</f>
        <v>1.7</v>
      </c>
    </row>
    <row r="84" spans="1:16" ht="20.45" customHeight="1">
      <c r="A84" s="115"/>
      <c r="B84" s="96"/>
      <c r="C84" s="233"/>
      <c r="D84" s="233"/>
      <c r="E84" s="233"/>
      <c r="F84" s="233"/>
      <c r="G84" s="233"/>
      <c r="H84" s="233"/>
      <c r="I84" s="233"/>
      <c r="J84" s="96"/>
      <c r="K84" s="221"/>
      <c r="L84" s="221"/>
      <c r="M84" s="139"/>
      <c r="N84" s="96"/>
      <c r="O84" s="96"/>
      <c r="P84" s="96"/>
    </row>
    <row r="85" spans="1:16" ht="19.899999999999999" customHeight="1"/>
    <row r="86" spans="1:16">
      <c r="A86" s="305" t="s">
        <v>471</v>
      </c>
      <c r="B86" s="342"/>
      <c r="C86" s="342"/>
      <c r="D86" s="342"/>
      <c r="E86" s="342"/>
      <c r="F86" s="342"/>
      <c r="G86" s="342"/>
      <c r="H86" s="342"/>
      <c r="I86" s="342"/>
      <c r="J86" s="342"/>
      <c r="K86" s="342"/>
      <c r="L86" s="342"/>
      <c r="M86" s="342"/>
      <c r="N86" s="342"/>
      <c r="O86" s="342"/>
      <c r="P86" s="306"/>
    </row>
    <row r="87" spans="1:16">
      <c r="A87" s="288" t="s">
        <v>59</v>
      </c>
      <c r="B87" s="289"/>
      <c r="C87" s="289"/>
      <c r="D87" s="290"/>
      <c r="E87" s="273" t="s">
        <v>58</v>
      </c>
      <c r="F87" s="275"/>
      <c r="G87" s="276">
        <v>2016</v>
      </c>
      <c r="H87" s="276"/>
      <c r="I87" s="208">
        <v>2017</v>
      </c>
      <c r="J87" s="208">
        <v>2018</v>
      </c>
      <c r="K87" s="280">
        <v>2019</v>
      </c>
      <c r="L87" s="280"/>
      <c r="M87" s="280">
        <v>2020</v>
      </c>
      <c r="N87" s="280"/>
      <c r="O87" s="280">
        <v>2021</v>
      </c>
      <c r="P87" s="280"/>
    </row>
    <row r="88" spans="1:16" ht="31.5">
      <c r="A88" s="291"/>
      <c r="B88" s="292"/>
      <c r="C88" s="292"/>
      <c r="D88" s="293"/>
      <c r="E88" s="2" t="s">
        <v>92</v>
      </c>
      <c r="F88" s="222" t="s">
        <v>93</v>
      </c>
      <c r="G88" s="273" t="s">
        <v>68</v>
      </c>
      <c r="H88" s="275"/>
      <c r="I88" s="208" t="s">
        <v>68</v>
      </c>
      <c r="J88" s="208" t="s">
        <v>69</v>
      </c>
      <c r="K88" s="273" t="s">
        <v>69</v>
      </c>
      <c r="L88" s="275"/>
      <c r="M88" s="273" t="s">
        <v>71</v>
      </c>
      <c r="N88" s="275"/>
      <c r="O88" s="273" t="s">
        <v>71</v>
      </c>
      <c r="P88" s="275"/>
    </row>
    <row r="89" spans="1:16" ht="28.5" customHeight="1">
      <c r="A89" s="162" t="s">
        <v>200</v>
      </c>
      <c r="B89" s="163"/>
      <c r="C89" s="163"/>
      <c r="D89" s="164"/>
      <c r="E89" s="2"/>
      <c r="F89" s="222"/>
      <c r="G89" s="273"/>
      <c r="H89" s="275"/>
      <c r="I89" s="3">
        <f>I90+I140+I192</f>
        <v>52909.500000000007</v>
      </c>
      <c r="J89" s="3">
        <f>J90+J140+J192</f>
        <v>50714.8</v>
      </c>
      <c r="K89" s="3">
        <f>K90+K140+K192</f>
        <v>52857.200000000004</v>
      </c>
      <c r="L89" s="77"/>
      <c r="M89" s="3">
        <f>M90+M140+M192</f>
        <v>53987</v>
      </c>
      <c r="N89" s="77"/>
      <c r="O89" s="3">
        <f>O90+O140+O192</f>
        <v>55282.8</v>
      </c>
      <c r="P89" s="48"/>
    </row>
    <row r="90" spans="1:16" ht="24" customHeight="1">
      <c r="A90" s="75" t="s">
        <v>207</v>
      </c>
      <c r="B90" s="76"/>
      <c r="C90" s="76"/>
      <c r="D90" s="77"/>
      <c r="E90" s="8" t="s">
        <v>206</v>
      </c>
      <c r="F90" s="222"/>
      <c r="G90" s="193"/>
      <c r="H90" s="194"/>
      <c r="I90" s="3">
        <f>I91+I95+I116+I119+I124+I131</f>
        <v>14591.199999999999</v>
      </c>
      <c r="J90" s="3">
        <f>J91+J95+J116+J119+J124+J131</f>
        <v>11780.9</v>
      </c>
      <c r="K90" s="3">
        <f>K91+K95+K116+K119+K124+K131</f>
        <v>11584.900000000001</v>
      </c>
      <c r="L90" s="3">
        <f t="shared" ref="L90:O90" si="0">L91+L95+L116+L119+L124+L131</f>
        <v>0</v>
      </c>
      <c r="M90" s="3">
        <f>M91+M95+M116+M119+M124+M131</f>
        <v>10665.800000000001</v>
      </c>
      <c r="N90" s="3">
        <f t="shared" si="0"/>
        <v>0</v>
      </c>
      <c r="O90" s="3">
        <f t="shared" si="0"/>
        <v>10888.100000000002</v>
      </c>
      <c r="P90" s="194"/>
    </row>
    <row r="91" spans="1:16">
      <c r="A91" s="4" t="s">
        <v>323</v>
      </c>
      <c r="B91" s="71"/>
      <c r="C91" s="71"/>
      <c r="D91" s="72"/>
      <c r="E91" s="8"/>
      <c r="F91" s="7">
        <v>21</v>
      </c>
      <c r="G91" s="193"/>
      <c r="H91" s="194"/>
      <c r="I91" s="3">
        <f>I92+I93+I94</f>
        <v>10297.799999999999</v>
      </c>
      <c r="J91" s="3">
        <f>J92+J93+J94</f>
        <v>7395.2</v>
      </c>
      <c r="K91" s="157">
        <f>K92+K93+K94</f>
        <v>7317</v>
      </c>
      <c r="L91" s="3">
        <f t="shared" ref="L91:O91" si="1">L92+L93+L94</f>
        <v>0</v>
      </c>
      <c r="M91" s="3">
        <f t="shared" si="1"/>
        <v>7590.6</v>
      </c>
      <c r="N91" s="3">
        <f t="shared" si="1"/>
        <v>0</v>
      </c>
      <c r="O91" s="3">
        <f t="shared" si="1"/>
        <v>7875.3000000000011</v>
      </c>
      <c r="P91" s="192"/>
    </row>
    <row r="92" spans="1:16" ht="21.75" customHeight="1">
      <c r="A92" s="339" t="s">
        <v>451</v>
      </c>
      <c r="B92" s="340"/>
      <c r="C92" s="340"/>
      <c r="D92" s="341"/>
      <c r="E92" s="8" t="s">
        <v>148</v>
      </c>
      <c r="F92" s="7">
        <v>211180</v>
      </c>
      <c r="G92" s="266" t="s">
        <v>72</v>
      </c>
      <c r="H92" s="267"/>
      <c r="I92" s="229">
        <f>'50 03  Serv gen  TI 130'!I83</f>
        <v>8167</v>
      </c>
      <c r="J92" s="175">
        <f>'50 03  Serv gen  TI 130'!J83</f>
        <v>5886.6</v>
      </c>
      <c r="K92" s="175">
        <f>'50 03  Serv gen  TI 130'!K83</f>
        <v>5813.3</v>
      </c>
      <c r="L92" s="176"/>
      <c r="M92" s="175">
        <f>'50 03  Serv gen  TI 130'!M83</f>
        <v>6032.3</v>
      </c>
      <c r="N92" s="176"/>
      <c r="O92" s="175">
        <f>'50 03  Serv gen  TI 130'!O83</f>
        <v>6258.8</v>
      </c>
      <c r="P92" s="192"/>
    </row>
    <row r="93" spans="1:16" ht="33.75" customHeight="1">
      <c r="A93" s="343" t="s">
        <v>121</v>
      </c>
      <c r="B93" s="278"/>
      <c r="C93" s="278"/>
      <c r="D93" s="279"/>
      <c r="E93" s="2" t="s">
        <v>154</v>
      </c>
      <c r="F93" s="7">
        <v>212100</v>
      </c>
      <c r="G93" s="266" t="s">
        <v>72</v>
      </c>
      <c r="H93" s="267"/>
      <c r="I93" s="229">
        <f>'50 03  Serv gen  TI 130'!I84</f>
        <v>1787.4</v>
      </c>
      <c r="J93" s="175">
        <f>'50 03  Serv gen  TI 130'!J84</f>
        <v>1257.2</v>
      </c>
      <c r="K93" s="175">
        <f>'50 03  Serv gen  TI 130'!K84</f>
        <v>1241.8</v>
      </c>
      <c r="L93" s="176"/>
      <c r="M93" s="175">
        <f>'50 03  Serv gen  TI 130'!M84</f>
        <v>1286.8</v>
      </c>
      <c r="N93" s="176"/>
      <c r="O93" s="175">
        <f>'50 03  Serv gen  TI 130'!O84</f>
        <v>1334.9</v>
      </c>
      <c r="P93" s="192"/>
    </row>
    <row r="94" spans="1:16" ht="48" customHeight="1">
      <c r="A94" s="277" t="s">
        <v>190</v>
      </c>
      <c r="B94" s="278"/>
      <c r="C94" s="278"/>
      <c r="D94" s="279"/>
      <c r="E94" s="2" t="s">
        <v>142</v>
      </c>
      <c r="F94" s="7">
        <v>212210</v>
      </c>
      <c r="G94" s="266" t="s">
        <v>72</v>
      </c>
      <c r="H94" s="267"/>
      <c r="I94" s="229">
        <f>'50 03  Serv gen  TI 130'!I85</f>
        <v>343.4</v>
      </c>
      <c r="J94" s="175">
        <f>'50 03  Serv gen  TI 130'!J85</f>
        <v>251.4</v>
      </c>
      <c r="K94" s="175">
        <f>'50 03  Serv gen  TI 130'!K85</f>
        <v>261.89999999999998</v>
      </c>
      <c r="L94" s="176"/>
      <c r="M94" s="175">
        <f>'50 03  Serv gen  TI 130'!M85</f>
        <v>271.5</v>
      </c>
      <c r="N94" s="176"/>
      <c r="O94" s="175">
        <f>'50 03  Serv gen  TI 130'!O85</f>
        <v>281.60000000000002</v>
      </c>
      <c r="P94" s="192"/>
    </row>
    <row r="95" spans="1:16" ht="23.25" customHeight="1">
      <c r="A95" s="4" t="s">
        <v>128</v>
      </c>
      <c r="B95" s="206"/>
      <c r="C95" s="206"/>
      <c r="D95" s="207"/>
      <c r="E95" s="8">
        <v>113</v>
      </c>
      <c r="F95" s="7">
        <v>22</v>
      </c>
      <c r="G95" s="266" t="s">
        <v>72</v>
      </c>
      <c r="H95" s="267"/>
      <c r="I95" s="175">
        <f>SUM(I96:I115)</f>
        <v>1139.8999999999999</v>
      </c>
      <c r="J95" s="175">
        <f>SUM(J96:J115)</f>
        <v>1987.2999999999997</v>
      </c>
      <c r="K95" s="175">
        <f>SUM(K96:K115)</f>
        <v>2011.1000000000001</v>
      </c>
      <c r="L95" s="229">
        <f>'50 03  Serv gen  TI 130'!L86</f>
        <v>0</v>
      </c>
      <c r="M95" s="175">
        <f>SUM(M96:M115)</f>
        <v>1822.4</v>
      </c>
      <c r="N95" s="229">
        <f>'50 03  Serv gen  TI 130'!N86</f>
        <v>0</v>
      </c>
      <c r="O95" s="175">
        <f>SUM(O96:O115)</f>
        <v>1760.0000000000002</v>
      </c>
      <c r="P95" s="9"/>
    </row>
    <row r="96" spans="1:16" ht="18.75" customHeight="1">
      <c r="A96" s="6" t="s">
        <v>175</v>
      </c>
      <c r="B96" s="206"/>
      <c r="C96" s="206"/>
      <c r="D96" s="207"/>
      <c r="E96" s="2" t="s">
        <v>155</v>
      </c>
      <c r="F96" s="222">
        <v>222110</v>
      </c>
      <c r="G96" s="273" t="s">
        <v>72</v>
      </c>
      <c r="H96" s="275"/>
      <c r="I96" s="208">
        <f>'50 03  Serv gen  TI 130'!I87</f>
        <v>0</v>
      </c>
      <c r="J96" s="241">
        <f>'50 03  Serv gen  TI 130'!J87</f>
        <v>0</v>
      </c>
      <c r="K96" s="241">
        <f>'50 03  Serv gen  TI 130'!K87</f>
        <v>0</v>
      </c>
      <c r="L96" s="242"/>
      <c r="M96" s="241">
        <f>'50 03  Serv gen  TI 130'!M87</f>
        <v>0</v>
      </c>
      <c r="N96" s="242"/>
      <c r="O96" s="241">
        <f>'50 03  Serv gen  TI 130'!O87</f>
        <v>0</v>
      </c>
      <c r="P96" s="194"/>
    </row>
    <row r="97" spans="1:16">
      <c r="A97" s="6" t="s">
        <v>174</v>
      </c>
      <c r="B97" s="206"/>
      <c r="C97" s="206"/>
      <c r="D97" s="207"/>
      <c r="E97" s="2" t="s">
        <v>156</v>
      </c>
      <c r="F97" s="222">
        <v>222120</v>
      </c>
      <c r="G97" s="273" t="s">
        <v>72</v>
      </c>
      <c r="H97" s="275"/>
      <c r="I97" s="208">
        <f>'50 03  Serv gen  TI 130'!I88</f>
        <v>0</v>
      </c>
      <c r="J97" s="241">
        <f>'50 03  Serv gen  TI 130'!J88</f>
        <v>0</v>
      </c>
      <c r="K97" s="241">
        <f>'50 03  Serv gen  TI 130'!K88</f>
        <v>0</v>
      </c>
      <c r="L97" s="13"/>
      <c r="M97" s="241">
        <f>'50 03  Serv gen  TI 130'!M88</f>
        <v>0</v>
      </c>
      <c r="N97" s="13"/>
      <c r="O97" s="241">
        <f>'50 03  Serv gen  TI 130'!O88</f>
        <v>0</v>
      </c>
      <c r="P97" s="207"/>
    </row>
    <row r="98" spans="1:16" ht="18" customHeight="1">
      <c r="A98" s="6" t="s">
        <v>176</v>
      </c>
      <c r="B98" s="206"/>
      <c r="C98" s="206"/>
      <c r="D98" s="207"/>
      <c r="E98" s="2" t="s">
        <v>158</v>
      </c>
      <c r="F98" s="222">
        <v>222130</v>
      </c>
      <c r="G98" s="273" t="s">
        <v>72</v>
      </c>
      <c r="H98" s="275"/>
      <c r="I98" s="208">
        <f>'50 03  Serv gen  TI 130'!I89</f>
        <v>0</v>
      </c>
      <c r="J98" s="241">
        <f>'50 03  Serv gen  TI 130'!J89</f>
        <v>0</v>
      </c>
      <c r="K98" s="241">
        <f>'50 03  Serv gen  TI 130'!K89</f>
        <v>0</v>
      </c>
      <c r="L98" s="242"/>
      <c r="M98" s="241">
        <f>'50 03  Serv gen  TI 130'!M89</f>
        <v>0</v>
      </c>
      <c r="N98" s="242"/>
      <c r="O98" s="241">
        <f>'50 03  Serv gen  TI 130'!O89</f>
        <v>0</v>
      </c>
      <c r="P98" s="194"/>
    </row>
    <row r="99" spans="1:16" ht="18" customHeight="1">
      <c r="A99" s="1" t="s">
        <v>185</v>
      </c>
      <c r="B99" s="206"/>
      <c r="C99" s="206"/>
      <c r="D99" s="207"/>
      <c r="E99" s="2" t="s">
        <v>172</v>
      </c>
      <c r="F99" s="222">
        <v>222140</v>
      </c>
      <c r="G99" s="273" t="s">
        <v>72</v>
      </c>
      <c r="H99" s="275"/>
      <c r="I99" s="208">
        <f>'50 03  Serv gen  TI 130'!I90</f>
        <v>0</v>
      </c>
      <c r="J99" s="241">
        <f>'50 03  Serv gen  TI 130'!J90</f>
        <v>0</v>
      </c>
      <c r="K99" s="241">
        <f>'50 03  Serv gen  TI 130'!K90</f>
        <v>0</v>
      </c>
      <c r="L99" s="242"/>
      <c r="M99" s="241">
        <f>'50 03  Serv gen  TI 130'!M90</f>
        <v>0</v>
      </c>
      <c r="N99" s="242"/>
      <c r="O99" s="241">
        <f>'50 03  Serv gen  TI 130'!O90</f>
        <v>0</v>
      </c>
      <c r="P99" s="194"/>
    </row>
    <row r="100" spans="1:16" ht="18" customHeight="1">
      <c r="A100" s="1" t="s">
        <v>186</v>
      </c>
      <c r="B100" s="206"/>
      <c r="C100" s="206"/>
      <c r="D100" s="207"/>
      <c r="E100" s="2" t="s">
        <v>173</v>
      </c>
      <c r="F100" s="222">
        <v>222190</v>
      </c>
      <c r="G100" s="273" t="s">
        <v>72</v>
      </c>
      <c r="H100" s="275"/>
      <c r="I100" s="208">
        <f>'50 03  Serv gen  TI 130'!I91</f>
        <v>0</v>
      </c>
      <c r="J100" s="241">
        <f>'50 03  Serv gen  TI 130'!J91</f>
        <v>0</v>
      </c>
      <c r="K100" s="241">
        <f>'50 03  Serv gen  TI 130'!K91</f>
        <v>0</v>
      </c>
      <c r="L100" s="223"/>
      <c r="M100" s="241">
        <f>'50 03  Serv gen  TI 130'!M91</f>
        <v>0</v>
      </c>
      <c r="N100" s="223"/>
      <c r="O100" s="241">
        <f>'50 03  Serv gen  TI 130'!O91</f>
        <v>0</v>
      </c>
      <c r="P100" s="194"/>
    </row>
    <row r="101" spans="1:16" ht="18" customHeight="1">
      <c r="A101" s="1" t="s">
        <v>184</v>
      </c>
      <c r="B101" s="206"/>
      <c r="C101" s="206"/>
      <c r="D101" s="207"/>
      <c r="E101" s="2" t="s">
        <v>171</v>
      </c>
      <c r="F101" s="222">
        <v>222210</v>
      </c>
      <c r="G101" s="273" t="s">
        <v>72</v>
      </c>
      <c r="H101" s="275"/>
      <c r="I101" s="208">
        <f>'50 03  Serv gen  TI 130'!I92</f>
        <v>60.3</v>
      </c>
      <c r="J101" s="241">
        <f>'50 03  Serv gen  TI 130'!J92</f>
        <v>361.3</v>
      </c>
      <c r="K101" s="241">
        <f>'50 03  Serv gen  TI 130'!K92</f>
        <v>332</v>
      </c>
      <c r="L101" s="223"/>
      <c r="M101" s="241">
        <f>'50 03  Serv gen  TI 130'!M92</f>
        <v>401.7</v>
      </c>
      <c r="N101" s="223"/>
      <c r="O101" s="241">
        <f>'50 03  Serv gen  TI 130'!O92</f>
        <v>401.7</v>
      </c>
      <c r="P101" s="194"/>
    </row>
    <row r="102" spans="1:16" ht="18" customHeight="1">
      <c r="A102" s="1" t="s">
        <v>132</v>
      </c>
      <c r="B102" s="206"/>
      <c r="C102" s="206"/>
      <c r="D102" s="207"/>
      <c r="E102" s="2" t="s">
        <v>162</v>
      </c>
      <c r="F102" s="222">
        <v>222220</v>
      </c>
      <c r="G102" s="273" t="s">
        <v>72</v>
      </c>
      <c r="H102" s="275"/>
      <c r="I102" s="208">
        <f>'50 03  Serv gen  TI 130'!I93</f>
        <v>74.3</v>
      </c>
      <c r="J102" s="241">
        <f>'50 03  Serv gen  TI 130'!J93</f>
        <v>171.3</v>
      </c>
      <c r="K102" s="241">
        <f>'50 03  Serv gen  TI 130'!K93</f>
        <v>176.2</v>
      </c>
      <c r="L102" s="223"/>
      <c r="M102" s="241">
        <f>'50 03  Serv gen  TI 130'!M93</f>
        <v>176.2</v>
      </c>
      <c r="N102" s="223"/>
      <c r="O102" s="241">
        <f>'50 03  Serv gen  TI 130'!O93</f>
        <v>176.2</v>
      </c>
      <c r="P102" s="194"/>
    </row>
    <row r="103" spans="1:16" ht="18" customHeight="1">
      <c r="A103" s="1" t="s">
        <v>138</v>
      </c>
      <c r="B103" s="206"/>
      <c r="C103" s="206"/>
      <c r="D103" s="207"/>
      <c r="E103" s="2" t="s">
        <v>139</v>
      </c>
      <c r="F103" s="222">
        <v>222300</v>
      </c>
      <c r="G103" s="273" t="s">
        <v>72</v>
      </c>
      <c r="H103" s="275"/>
      <c r="I103" s="208">
        <f>'50 03  Serv gen  TI 130'!I94</f>
        <v>575.29999999999995</v>
      </c>
      <c r="J103" s="241">
        <f>'50 03  Serv gen  TI 130'!J94</f>
        <v>812</v>
      </c>
      <c r="K103" s="241">
        <f>'50 03  Serv gen  TI 130'!K94</f>
        <v>758</v>
      </c>
      <c r="L103" s="223"/>
      <c r="M103" s="241">
        <f>'50 03  Serv gen  TI 130'!M94</f>
        <v>800.5</v>
      </c>
      <c r="N103" s="223"/>
      <c r="O103" s="241">
        <f>'50 03  Serv gen  TI 130'!O94</f>
        <v>800.5</v>
      </c>
      <c r="P103" s="194"/>
    </row>
    <row r="104" spans="1:16" ht="18" customHeight="1">
      <c r="A104" s="1" t="s">
        <v>133</v>
      </c>
      <c r="B104" s="206"/>
      <c r="C104" s="206"/>
      <c r="D104" s="207"/>
      <c r="E104" s="2" t="s">
        <v>163</v>
      </c>
      <c r="F104" s="222">
        <v>222400</v>
      </c>
      <c r="G104" s="273" t="s">
        <v>72</v>
      </c>
      <c r="H104" s="275"/>
      <c r="I104" s="208">
        <f>'50 03  Serv gen  TI 130'!I95</f>
        <v>91.6</v>
      </c>
      <c r="J104" s="241">
        <f>'50 03  Serv gen  TI 130'!J95</f>
        <v>122.1</v>
      </c>
      <c r="K104" s="241">
        <f>'50 03  Serv gen  TI 130'!K95</f>
        <v>112</v>
      </c>
      <c r="L104" s="223"/>
      <c r="M104" s="241">
        <f>'50 03  Serv gen  TI 130'!M95</f>
        <v>112</v>
      </c>
      <c r="N104" s="223"/>
      <c r="O104" s="241">
        <f>'50 03  Serv gen  TI 130'!O95</f>
        <v>112</v>
      </c>
      <c r="P104" s="194"/>
    </row>
    <row r="105" spans="1:16" ht="18" customHeight="1">
      <c r="A105" s="1" t="s">
        <v>137</v>
      </c>
      <c r="B105" s="206"/>
      <c r="C105" s="206"/>
      <c r="D105" s="207"/>
      <c r="E105" s="2" t="s">
        <v>165</v>
      </c>
      <c r="F105" s="222">
        <v>222500</v>
      </c>
      <c r="G105" s="273" t="s">
        <v>72</v>
      </c>
      <c r="H105" s="275"/>
      <c r="I105" s="208">
        <f>'50 03  Serv gen  TI 130'!I96</f>
        <v>217.5</v>
      </c>
      <c r="J105" s="241">
        <f>'50 03  Serv gen  TI 130'!J96</f>
        <v>385</v>
      </c>
      <c r="K105" s="241">
        <f>'50 03  Serv gen  TI 130'!K96</f>
        <v>493</v>
      </c>
      <c r="L105" s="223"/>
      <c r="M105" s="241">
        <f>'50 03  Serv gen  TI 130'!M96</f>
        <v>192.1</v>
      </c>
      <c r="N105" s="223"/>
      <c r="O105" s="241">
        <f>'50 03  Serv gen  TI 130'!O96</f>
        <v>129.69999999999999</v>
      </c>
      <c r="P105" s="194"/>
    </row>
    <row r="106" spans="1:16" ht="18" customHeight="1">
      <c r="A106" s="1" t="s">
        <v>122</v>
      </c>
      <c r="B106" s="206"/>
      <c r="C106" s="206"/>
      <c r="D106" s="207"/>
      <c r="E106" s="2" t="s">
        <v>166</v>
      </c>
      <c r="F106" s="222">
        <v>222600</v>
      </c>
      <c r="G106" s="273" t="s">
        <v>72</v>
      </c>
      <c r="H106" s="275"/>
      <c r="I106" s="208">
        <f>'50 03  Serv gen  TI 130'!I97</f>
        <v>0</v>
      </c>
      <c r="J106" s="241">
        <f>'50 03  Serv gen  TI 130'!J97</f>
        <v>0</v>
      </c>
      <c r="K106" s="241">
        <f>'50 03  Serv gen  TI 130'!K97</f>
        <v>0</v>
      </c>
      <c r="L106" s="223"/>
      <c r="M106" s="241">
        <f>'50 03  Serv gen  TI 130'!M97</f>
        <v>0</v>
      </c>
      <c r="N106" s="223"/>
      <c r="O106" s="241">
        <f>'50 03  Serv gen  TI 130'!O97</f>
        <v>0</v>
      </c>
      <c r="P106" s="194"/>
    </row>
    <row r="107" spans="1:16" ht="18" customHeight="1">
      <c r="A107" s="1" t="s">
        <v>188</v>
      </c>
      <c r="B107" s="206"/>
      <c r="C107" s="206"/>
      <c r="D107" s="207"/>
      <c r="E107" s="2" t="s">
        <v>140</v>
      </c>
      <c r="F107" s="222">
        <v>222710</v>
      </c>
      <c r="G107" s="273" t="s">
        <v>72</v>
      </c>
      <c r="H107" s="275"/>
      <c r="I107" s="208">
        <f>'50 03  Serv gen  TI 130'!I98</f>
        <v>109.8</v>
      </c>
      <c r="J107" s="241">
        <f>'50 03  Serv gen  TI 130'!J98</f>
        <v>129.6</v>
      </c>
      <c r="K107" s="241">
        <f>'50 03  Serv gen  TI 130'!K98</f>
        <v>133.9</v>
      </c>
      <c r="L107" s="223"/>
      <c r="M107" s="241">
        <f>'50 03  Serv gen  TI 130'!M98</f>
        <v>133.9</v>
      </c>
      <c r="N107" s="223"/>
      <c r="O107" s="241">
        <f>'50 03  Serv gen  TI 130'!O98</f>
        <v>133.9</v>
      </c>
      <c r="P107" s="194"/>
    </row>
    <row r="108" spans="1:16" ht="18" customHeight="1">
      <c r="A108" s="1" t="s">
        <v>189</v>
      </c>
      <c r="B108" s="206"/>
      <c r="C108" s="206"/>
      <c r="D108" s="207"/>
      <c r="E108" s="2" t="s">
        <v>141</v>
      </c>
      <c r="F108" s="222">
        <v>222720</v>
      </c>
      <c r="G108" s="273" t="s">
        <v>72</v>
      </c>
      <c r="H108" s="275"/>
      <c r="I108" s="208">
        <f>'50 03  Serv gen  TI 130'!I99</f>
        <v>0</v>
      </c>
      <c r="J108" s="241">
        <f>'50 03  Serv gen  TI 130'!J99</f>
        <v>0</v>
      </c>
      <c r="K108" s="241">
        <f>'50 03  Serv gen  TI 130'!K99</f>
        <v>0</v>
      </c>
      <c r="L108" s="223"/>
      <c r="M108" s="241">
        <f>'50 03  Serv gen  TI 130'!M99</f>
        <v>0</v>
      </c>
      <c r="N108" s="223"/>
      <c r="O108" s="241">
        <f>'50 03  Serv gen  TI 130'!O99</f>
        <v>0</v>
      </c>
      <c r="P108" s="194"/>
    </row>
    <row r="109" spans="1:16" ht="18" customHeight="1">
      <c r="A109" s="1" t="s">
        <v>321</v>
      </c>
      <c r="B109" s="206"/>
      <c r="C109" s="206"/>
      <c r="D109" s="207"/>
      <c r="E109" s="2" t="s">
        <v>232</v>
      </c>
      <c r="F109" s="222">
        <v>222800</v>
      </c>
      <c r="G109" s="273" t="s">
        <v>72</v>
      </c>
      <c r="H109" s="275"/>
      <c r="I109" s="208">
        <f>'50 03  Serv gen  TI 130'!I100</f>
        <v>0</v>
      </c>
      <c r="J109" s="241">
        <f>'50 03  Serv gen  TI 130'!J100</f>
        <v>0</v>
      </c>
      <c r="K109" s="241">
        <f>'50 03  Serv gen  TI 130'!K100</f>
        <v>0</v>
      </c>
      <c r="L109" s="223"/>
      <c r="M109" s="241">
        <f>'50 03  Serv gen  TI 130'!M100</f>
        <v>0</v>
      </c>
      <c r="N109" s="223"/>
      <c r="O109" s="241">
        <f>'50 03  Serv gen  TI 130'!O100</f>
        <v>0</v>
      </c>
      <c r="P109" s="194"/>
    </row>
    <row r="110" spans="1:16" ht="18" customHeight="1">
      <c r="A110" s="1" t="s">
        <v>123</v>
      </c>
      <c r="B110" s="206"/>
      <c r="C110" s="206"/>
      <c r="D110" s="207"/>
      <c r="E110" s="2" t="s">
        <v>167</v>
      </c>
      <c r="F110" s="222">
        <v>222910</v>
      </c>
      <c r="G110" s="273" t="s">
        <v>72</v>
      </c>
      <c r="H110" s="275"/>
      <c r="I110" s="208">
        <f>'50 03  Serv gen  TI 130'!I101</f>
        <v>0</v>
      </c>
      <c r="J110" s="241">
        <f>'50 03  Serv gen  TI 130'!J101</f>
        <v>0</v>
      </c>
      <c r="K110" s="241">
        <f>'50 03  Serv gen  TI 130'!K101</f>
        <v>0</v>
      </c>
      <c r="L110" s="223"/>
      <c r="M110" s="241">
        <f>'50 03  Serv gen  TI 130'!M101</f>
        <v>0</v>
      </c>
      <c r="N110" s="223"/>
      <c r="O110" s="241">
        <f>'50 03  Serv gen  TI 130'!O101</f>
        <v>0</v>
      </c>
      <c r="P110" s="194"/>
    </row>
    <row r="111" spans="1:16" ht="18" customHeight="1">
      <c r="A111" s="1" t="s">
        <v>179</v>
      </c>
      <c r="B111" s="206"/>
      <c r="C111" s="206"/>
      <c r="D111" s="207"/>
      <c r="E111" s="2" t="s">
        <v>168</v>
      </c>
      <c r="F111" s="222">
        <v>222920</v>
      </c>
      <c r="G111" s="273" t="s">
        <v>72</v>
      </c>
      <c r="H111" s="275"/>
      <c r="I111" s="208">
        <f>'50 03  Serv gen  TI 130'!I102</f>
        <v>0</v>
      </c>
      <c r="J111" s="241">
        <f>'50 03  Serv gen  TI 130'!J102</f>
        <v>0</v>
      </c>
      <c r="K111" s="241">
        <f>'50 03  Serv gen  TI 130'!K102</f>
        <v>0</v>
      </c>
      <c r="L111" s="223"/>
      <c r="M111" s="241">
        <f>'50 03  Serv gen  TI 130'!M102</f>
        <v>0</v>
      </c>
      <c r="N111" s="223"/>
      <c r="O111" s="241">
        <f>'50 03  Serv gen  TI 130'!O102</f>
        <v>0</v>
      </c>
      <c r="P111" s="194"/>
    </row>
    <row r="112" spans="1:16" ht="18" customHeight="1">
      <c r="A112" s="1" t="s">
        <v>183</v>
      </c>
      <c r="B112" s="206"/>
      <c r="C112" s="206"/>
      <c r="D112" s="207"/>
      <c r="E112" s="2" t="s">
        <v>170</v>
      </c>
      <c r="F112" s="222">
        <v>222940</v>
      </c>
      <c r="G112" s="273" t="s">
        <v>72</v>
      </c>
      <c r="H112" s="275"/>
      <c r="I112" s="208">
        <f>'50 03  Serv gen  TI 130'!I103</f>
        <v>0</v>
      </c>
      <c r="J112" s="241">
        <f>'50 03  Serv gen  TI 130'!J103</f>
        <v>0</v>
      </c>
      <c r="K112" s="241">
        <f>'50 03  Serv gen  TI 130'!K103</f>
        <v>0</v>
      </c>
      <c r="L112" s="223"/>
      <c r="M112" s="241">
        <f>'50 03  Serv gen  TI 130'!M103</f>
        <v>0</v>
      </c>
      <c r="N112" s="223"/>
      <c r="O112" s="241">
        <f>'50 03  Serv gen  TI 130'!O103</f>
        <v>0</v>
      </c>
      <c r="P112" s="194"/>
    </row>
    <row r="113" spans="1:16" ht="18" customHeight="1">
      <c r="A113" s="1" t="s">
        <v>305</v>
      </c>
      <c r="B113" s="206"/>
      <c r="C113" s="206"/>
      <c r="D113" s="207"/>
      <c r="E113" s="2"/>
      <c r="F113" s="222">
        <v>222970</v>
      </c>
      <c r="G113" s="266" t="s">
        <v>72</v>
      </c>
      <c r="H113" s="267"/>
      <c r="I113" s="208">
        <v>0.5</v>
      </c>
      <c r="J113" s="241"/>
      <c r="K113" s="241"/>
      <c r="L113" s="223"/>
      <c r="M113" s="241"/>
      <c r="N113" s="223"/>
      <c r="O113" s="241"/>
      <c r="P113" s="194"/>
    </row>
    <row r="114" spans="1:16" ht="18" customHeight="1">
      <c r="A114" s="1" t="s">
        <v>131</v>
      </c>
      <c r="B114" s="206"/>
      <c r="C114" s="206"/>
      <c r="D114" s="207"/>
      <c r="E114" s="2" t="s">
        <v>162</v>
      </c>
      <c r="F114" s="222">
        <v>222980</v>
      </c>
      <c r="G114" s="273" t="s">
        <v>72</v>
      </c>
      <c r="H114" s="275"/>
      <c r="I114" s="208">
        <f>'50 03  Serv gen  TI 130'!I105</f>
        <v>5.6</v>
      </c>
      <c r="J114" s="241">
        <f>'50 03  Serv gen  TI 130'!J105</f>
        <v>6</v>
      </c>
      <c r="K114" s="241">
        <f>'50 03  Serv gen  TI 130'!K105</f>
        <v>6</v>
      </c>
      <c r="L114" s="223"/>
      <c r="M114" s="241">
        <f>'50 03  Serv gen  TI 130'!M105</f>
        <v>6</v>
      </c>
      <c r="N114" s="223"/>
      <c r="O114" s="241">
        <f>'50 03  Serv gen  TI 130'!O105</f>
        <v>6</v>
      </c>
      <c r="P114" s="194"/>
    </row>
    <row r="115" spans="1:16" ht="18" customHeight="1">
      <c r="A115" s="1" t="s">
        <v>181</v>
      </c>
      <c r="B115" s="206"/>
      <c r="C115" s="206"/>
      <c r="D115" s="207"/>
      <c r="E115" s="2" t="s">
        <v>232</v>
      </c>
      <c r="F115" s="222">
        <v>222990</v>
      </c>
      <c r="G115" s="273" t="s">
        <v>72</v>
      </c>
      <c r="H115" s="275"/>
      <c r="I115" s="208">
        <f>'50 03  Serv gen  TI 130'!I106</f>
        <v>5</v>
      </c>
      <c r="J115" s="241">
        <f>'50 03  Serv gen  TI 130'!J106</f>
        <v>0</v>
      </c>
      <c r="K115" s="241">
        <f>'50 03  Serv gen  TI 130'!K106</f>
        <v>0</v>
      </c>
      <c r="L115" s="223"/>
      <c r="M115" s="241">
        <f>'50 03  Serv gen  TI 130'!M106</f>
        <v>0</v>
      </c>
      <c r="N115" s="223"/>
      <c r="O115" s="241">
        <f>'50 03  Serv gen  TI 130'!O106</f>
        <v>0</v>
      </c>
      <c r="P115" s="194"/>
    </row>
    <row r="116" spans="1:16">
      <c r="A116" s="17" t="s">
        <v>332</v>
      </c>
      <c r="B116" s="63"/>
      <c r="C116" s="63"/>
      <c r="D116" s="64"/>
      <c r="E116" s="8"/>
      <c r="F116" s="7">
        <v>27</v>
      </c>
      <c r="G116" s="266" t="s">
        <v>72</v>
      </c>
      <c r="H116" s="267"/>
      <c r="I116" s="175">
        <f>SUM(I117:I123)</f>
        <v>295.10000000000002</v>
      </c>
      <c r="J116" s="175">
        <f>SUM(J117:J123)</f>
        <v>92.1</v>
      </c>
      <c r="K116" s="175">
        <f>SUM(K117:K123)</f>
        <v>92.1</v>
      </c>
      <c r="L116" s="223"/>
      <c r="M116" s="175">
        <f>SUM(M117:M123)</f>
        <v>92.1</v>
      </c>
      <c r="N116" s="223"/>
      <c r="O116" s="175">
        <f>SUM(O117:O123)</f>
        <v>92.1</v>
      </c>
      <c r="P116" s="204"/>
    </row>
    <row r="117" spans="1:16" ht="31.5" customHeight="1">
      <c r="A117" s="263" t="s">
        <v>331</v>
      </c>
      <c r="B117" s="264"/>
      <c r="C117" s="264"/>
      <c r="D117" s="265"/>
      <c r="E117" s="2" t="s">
        <v>143</v>
      </c>
      <c r="F117" s="222">
        <v>273200</v>
      </c>
      <c r="G117" s="273" t="s">
        <v>72</v>
      </c>
      <c r="H117" s="275"/>
      <c r="I117" s="208">
        <f>'50 03  Serv gen  TI 130'!I108</f>
        <v>252</v>
      </c>
      <c r="J117" s="241">
        <f>'50 03  Serv gen  TI 130'!J108</f>
        <v>44.1</v>
      </c>
      <c r="K117" s="241">
        <f>'50 03  Serv gen  TI 130'!K108</f>
        <v>44.1</v>
      </c>
      <c r="L117" s="223"/>
      <c r="M117" s="241">
        <f>'50 03  Serv gen  TI 130'!M108</f>
        <v>44.1</v>
      </c>
      <c r="N117" s="223"/>
      <c r="O117" s="241">
        <f>'50 03  Serv gen  TI 130'!O108</f>
        <v>44.1</v>
      </c>
      <c r="P117" s="194"/>
    </row>
    <row r="118" spans="1:16" ht="48" customHeight="1">
      <c r="A118" s="263" t="s">
        <v>124</v>
      </c>
      <c r="B118" s="264"/>
      <c r="C118" s="264"/>
      <c r="D118" s="265"/>
      <c r="E118" s="2" t="s">
        <v>194</v>
      </c>
      <c r="F118" s="222">
        <v>273500</v>
      </c>
      <c r="G118" s="273" t="s">
        <v>72</v>
      </c>
      <c r="H118" s="275"/>
      <c r="I118" s="208">
        <f>'50 03  Serv gen  TI 130'!I109</f>
        <v>43.1</v>
      </c>
      <c r="J118" s="241">
        <f>'50 03  Serv gen  TI 130'!J109</f>
        <v>48</v>
      </c>
      <c r="K118" s="241">
        <f>'50 03  Serv gen  TI 130'!K109</f>
        <v>48</v>
      </c>
      <c r="L118" s="223"/>
      <c r="M118" s="241">
        <f>'50 03  Serv gen  TI 130'!M109</f>
        <v>48</v>
      </c>
      <c r="N118" s="223"/>
      <c r="O118" s="241">
        <f>'50 03  Serv gen  TI 130'!O109</f>
        <v>48</v>
      </c>
      <c r="P118" s="207"/>
    </row>
    <row r="119" spans="1:16" ht="15.75" customHeight="1">
      <c r="A119" s="277" t="s">
        <v>333</v>
      </c>
      <c r="B119" s="278"/>
      <c r="C119" s="278"/>
      <c r="D119" s="279"/>
      <c r="E119" s="8"/>
      <c r="F119" s="7">
        <v>28</v>
      </c>
      <c r="G119" s="266" t="s">
        <v>72</v>
      </c>
      <c r="H119" s="267"/>
      <c r="I119" s="229">
        <f>'50 03  Serv gen  TI 130'!I110</f>
        <v>0</v>
      </c>
      <c r="J119" s="175">
        <f>'50 03  Serv gen  TI 130'!J110</f>
        <v>0</v>
      </c>
      <c r="K119" s="175">
        <f>'50 03  Serv gen  TI 130'!K110</f>
        <v>0</v>
      </c>
      <c r="L119" s="223"/>
      <c r="M119" s="175">
        <f>'50 03  Serv gen  TI 130'!M110</f>
        <v>0</v>
      </c>
      <c r="N119" s="223"/>
      <c r="O119" s="175">
        <f>'50 03  Serv gen  TI 130'!O110</f>
        <v>0</v>
      </c>
      <c r="P119" s="194"/>
    </row>
    <row r="120" spans="1:16">
      <c r="A120" s="270" t="s">
        <v>306</v>
      </c>
      <c r="B120" s="271"/>
      <c r="C120" s="271"/>
      <c r="D120" s="272"/>
      <c r="E120" s="94" t="s">
        <v>309</v>
      </c>
      <c r="F120" s="222">
        <v>281360</v>
      </c>
      <c r="G120" s="266" t="s">
        <v>72</v>
      </c>
      <c r="H120" s="267"/>
      <c r="I120" s="229">
        <f>'50 03  Serv gen  TI 130'!I111</f>
        <v>0</v>
      </c>
      <c r="J120" s="175">
        <f>'50 03  Serv gen  TI 130'!J111</f>
        <v>0</v>
      </c>
      <c r="K120" s="175">
        <f>'50 03  Serv gen  TI 130'!K111</f>
        <v>0</v>
      </c>
      <c r="L120" s="3"/>
      <c r="M120" s="175">
        <f>'50 03  Serv gen  TI 130'!M111</f>
        <v>0</v>
      </c>
      <c r="N120" s="3"/>
      <c r="O120" s="175">
        <f>'50 03  Serv gen  TI 130'!O111</f>
        <v>0</v>
      </c>
      <c r="P120" s="192"/>
    </row>
    <row r="121" spans="1:16" ht="33" customHeight="1">
      <c r="A121" s="350" t="s">
        <v>307</v>
      </c>
      <c r="B121" s="264"/>
      <c r="C121" s="264"/>
      <c r="D121" s="265"/>
      <c r="E121" s="2" t="s">
        <v>198</v>
      </c>
      <c r="F121" s="222">
        <v>281361</v>
      </c>
      <c r="G121" s="266" t="s">
        <v>72</v>
      </c>
      <c r="H121" s="267"/>
      <c r="I121" s="229">
        <f>'50 03  Serv gen  TI 130'!I112</f>
        <v>0</v>
      </c>
      <c r="J121" s="175">
        <f>'50 03  Serv gen  TI 130'!J112</f>
        <v>0</v>
      </c>
      <c r="K121" s="175">
        <f>'50 03  Serv gen  TI 130'!K112</f>
        <v>0</v>
      </c>
      <c r="L121" s="223"/>
      <c r="M121" s="175">
        <f>'50 03  Serv gen  TI 130'!M112</f>
        <v>0</v>
      </c>
      <c r="N121" s="223"/>
      <c r="O121" s="175">
        <f>'50 03  Serv gen  TI 130'!O112</f>
        <v>0</v>
      </c>
      <c r="P121" s="194"/>
    </row>
    <row r="122" spans="1:16" ht="35.25" customHeight="1">
      <c r="A122" s="350" t="s">
        <v>308</v>
      </c>
      <c r="B122" s="264"/>
      <c r="C122" s="264"/>
      <c r="D122" s="265"/>
      <c r="E122" s="2" t="s">
        <v>199</v>
      </c>
      <c r="F122" s="222">
        <v>281362</v>
      </c>
      <c r="G122" s="266" t="s">
        <v>72</v>
      </c>
      <c r="H122" s="267"/>
      <c r="I122" s="229">
        <f>'50 03  Serv gen  TI 130'!I113</f>
        <v>0</v>
      </c>
      <c r="J122" s="175">
        <f>'50 03  Serv gen  TI 130'!J113</f>
        <v>0</v>
      </c>
      <c r="K122" s="175">
        <f>'50 03  Serv gen  TI 130'!K113</f>
        <v>0</v>
      </c>
      <c r="L122" s="223"/>
      <c r="M122" s="175">
        <f>'50 03  Serv gen  TI 130'!M113</f>
        <v>0</v>
      </c>
      <c r="N122" s="223"/>
      <c r="O122" s="175">
        <f>'50 03  Serv gen  TI 130'!O113</f>
        <v>0</v>
      </c>
      <c r="P122" s="194"/>
    </row>
    <row r="123" spans="1:16" ht="15.75" customHeight="1">
      <c r="A123" s="263" t="s">
        <v>182</v>
      </c>
      <c r="B123" s="264"/>
      <c r="C123" s="264"/>
      <c r="D123" s="265"/>
      <c r="E123" s="2" t="s">
        <v>169</v>
      </c>
      <c r="F123" s="222">
        <v>281400</v>
      </c>
      <c r="G123" s="266" t="s">
        <v>72</v>
      </c>
      <c r="H123" s="267"/>
      <c r="I123" s="229">
        <f>'50 03  Serv gen  TI 130'!I114</f>
        <v>0</v>
      </c>
      <c r="J123" s="175">
        <f>'50 03  Serv gen  TI 130'!J114</f>
        <v>0</v>
      </c>
      <c r="K123" s="175">
        <f>'50 03  Serv gen  TI 130'!K114</f>
        <v>0</v>
      </c>
      <c r="L123" s="223"/>
      <c r="M123" s="175">
        <f>'50 03  Serv gen  TI 130'!M114</f>
        <v>0</v>
      </c>
      <c r="N123" s="223"/>
      <c r="O123" s="175">
        <f>'50 03  Serv gen  TI 130'!O114</f>
        <v>0</v>
      </c>
      <c r="P123" s="194"/>
    </row>
    <row r="124" spans="1:16" ht="15.75" customHeight="1">
      <c r="A124" s="277" t="s">
        <v>325</v>
      </c>
      <c r="B124" s="278"/>
      <c r="C124" s="278"/>
      <c r="D124" s="279"/>
      <c r="E124" s="8"/>
      <c r="F124" s="7">
        <v>31</v>
      </c>
      <c r="G124" s="266" t="s">
        <v>72</v>
      </c>
      <c r="H124" s="267"/>
      <c r="I124" s="175">
        <f>SUM(I125:I130)</f>
        <v>2103.6</v>
      </c>
      <c r="J124" s="175">
        <f>SUM(J125:J130)</f>
        <v>1114.3</v>
      </c>
      <c r="K124" s="175">
        <f>SUM(K125:K130)</f>
        <v>881.5</v>
      </c>
      <c r="L124" s="223"/>
      <c r="M124" s="175">
        <f>SUM(M125:M130)</f>
        <v>0</v>
      </c>
      <c r="N124" s="223"/>
      <c r="O124" s="175">
        <f>SUM(O125:O130)</f>
        <v>0</v>
      </c>
      <c r="P124" s="194"/>
    </row>
    <row r="125" spans="1:16">
      <c r="A125" s="1" t="s">
        <v>145</v>
      </c>
      <c r="B125" s="206"/>
      <c r="C125" s="206"/>
      <c r="D125" s="207"/>
      <c r="E125" s="2" t="s">
        <v>146</v>
      </c>
      <c r="F125" s="222">
        <v>311120</v>
      </c>
      <c r="G125" s="266" t="s">
        <v>72</v>
      </c>
      <c r="H125" s="267"/>
      <c r="I125" s="208">
        <f>'50 03  Serv gen  TI 130'!I116</f>
        <v>0</v>
      </c>
      <c r="J125" s="241">
        <f>'50 03  Serv gen  TI 130'!J116</f>
        <v>0</v>
      </c>
      <c r="K125" s="241">
        <f>'50 03  Serv gen  TI 130'!K116</f>
        <v>0</v>
      </c>
      <c r="L125" s="223"/>
      <c r="M125" s="241">
        <f>'50 03  Serv gen  TI 130'!M116</f>
        <v>0</v>
      </c>
      <c r="N125" s="223"/>
      <c r="O125" s="241">
        <f>'50 03  Serv gen  TI 130'!O116</f>
        <v>0</v>
      </c>
      <c r="P125" s="194"/>
    </row>
    <row r="126" spans="1:16" ht="18" customHeight="1">
      <c r="A126" s="196" t="s">
        <v>9</v>
      </c>
      <c r="B126" s="206"/>
      <c r="C126" s="206"/>
      <c r="D126" s="207"/>
      <c r="E126" s="2" t="s">
        <v>144</v>
      </c>
      <c r="F126" s="222">
        <v>314110</v>
      </c>
      <c r="G126" s="266" t="s">
        <v>72</v>
      </c>
      <c r="H126" s="267"/>
      <c r="I126" s="208">
        <f>'50 03  Serv gen  TI 130'!I117</f>
        <v>0</v>
      </c>
      <c r="J126" s="241">
        <f>'50 03  Serv gen  TI 130'!J117</f>
        <v>0</v>
      </c>
      <c r="K126" s="241">
        <f>'50 03  Serv gen  TI 130'!K117</f>
        <v>0</v>
      </c>
      <c r="L126" s="223"/>
      <c r="M126" s="241">
        <f>'50 03  Serv gen  TI 130'!M117</f>
        <v>0</v>
      </c>
      <c r="N126" s="223"/>
      <c r="O126" s="241">
        <f>'50 03  Serv gen  TI 130'!O117</f>
        <v>0</v>
      </c>
      <c r="P126" s="194"/>
    </row>
    <row r="127" spans="1:16" ht="18" customHeight="1">
      <c r="A127" s="263" t="s">
        <v>192</v>
      </c>
      <c r="B127" s="264"/>
      <c r="C127" s="264"/>
      <c r="D127" s="265"/>
      <c r="E127" s="2" t="s">
        <v>144</v>
      </c>
      <c r="F127" s="222">
        <v>315110</v>
      </c>
      <c r="G127" s="266" t="s">
        <v>72</v>
      </c>
      <c r="H127" s="267"/>
      <c r="I127" s="208">
        <f>'50 03  Serv gen  TI 130'!I118</f>
        <v>2103.6</v>
      </c>
      <c r="J127" s="241">
        <f>'50 03  Serv gen  TI 130'!J118</f>
        <v>964.3</v>
      </c>
      <c r="K127" s="241">
        <f>'50 03  Serv gen  TI 130'!K118</f>
        <v>0</v>
      </c>
      <c r="L127" s="223"/>
      <c r="M127" s="241">
        <f>'50 03  Serv gen  TI 130'!M118</f>
        <v>0</v>
      </c>
      <c r="N127" s="223"/>
      <c r="O127" s="241">
        <f>'50 03  Serv gen  TI 130'!O118</f>
        <v>0</v>
      </c>
      <c r="P127" s="194"/>
    </row>
    <row r="128" spans="1:16" ht="29.25" customHeight="1">
      <c r="A128" s="263" t="s">
        <v>193</v>
      </c>
      <c r="B128" s="264"/>
      <c r="C128" s="264"/>
      <c r="D128" s="265"/>
      <c r="E128" s="2" t="s">
        <v>144</v>
      </c>
      <c r="F128" s="222">
        <v>316110</v>
      </c>
      <c r="G128" s="266" t="s">
        <v>72</v>
      </c>
      <c r="H128" s="267"/>
      <c r="I128" s="208">
        <f>'50 03  Serv gen  TI 130'!I119</f>
        <v>0</v>
      </c>
      <c r="J128" s="241">
        <f>'50 03  Serv gen  TI 130'!J119</f>
        <v>0</v>
      </c>
      <c r="K128" s="241">
        <f>'50 03  Serv gen  TI 130'!K119</f>
        <v>0</v>
      </c>
      <c r="L128" s="223"/>
      <c r="M128" s="241">
        <f>'50 03  Serv gen  TI 130'!M119</f>
        <v>0</v>
      </c>
      <c r="N128" s="223"/>
      <c r="O128" s="241">
        <f>'50 03  Serv gen  TI 130'!O119</f>
        <v>0</v>
      </c>
      <c r="P128" s="242"/>
    </row>
    <row r="129" spans="1:16" ht="15.75" customHeight="1">
      <c r="A129" s="263" t="s">
        <v>358</v>
      </c>
      <c r="B129" s="264"/>
      <c r="C129" s="264"/>
      <c r="D129" s="265"/>
      <c r="E129" s="2" t="s">
        <v>144</v>
      </c>
      <c r="F129" s="222">
        <v>317110</v>
      </c>
      <c r="G129" s="266" t="s">
        <v>72</v>
      </c>
      <c r="H129" s="267"/>
      <c r="I129" s="208">
        <f>'50 03  Serv gen  TI 130'!I120</f>
        <v>0</v>
      </c>
      <c r="J129" s="241">
        <f>'50 03  Serv gen  TI 130'!J120</f>
        <v>100</v>
      </c>
      <c r="K129" s="241">
        <f>'50 03  Serv gen  TI 130'!K120</f>
        <v>831.5</v>
      </c>
      <c r="L129" s="223"/>
      <c r="M129" s="241">
        <f>'50 03  Serv gen  TI 130'!M120</f>
        <v>0</v>
      </c>
      <c r="N129" s="223"/>
      <c r="O129" s="241">
        <f>'50 03  Serv gen  TI 130'!O120</f>
        <v>0</v>
      </c>
      <c r="P129" s="242"/>
    </row>
    <row r="130" spans="1:16" ht="15.75" customHeight="1">
      <c r="A130" s="263" t="s">
        <v>322</v>
      </c>
      <c r="B130" s="264"/>
      <c r="C130" s="264"/>
      <c r="D130" s="265"/>
      <c r="E130" s="2" t="s">
        <v>144</v>
      </c>
      <c r="F130" s="222">
        <v>318110</v>
      </c>
      <c r="G130" s="266" t="s">
        <v>72</v>
      </c>
      <c r="H130" s="267"/>
      <c r="I130" s="208">
        <f>'50 03  Serv gen  TI 130'!I121</f>
        <v>0</v>
      </c>
      <c r="J130" s="241">
        <f>'50 03  Serv gen  TI 130'!J121</f>
        <v>50</v>
      </c>
      <c r="K130" s="241">
        <f>'50 03  Serv gen  TI 130'!K121</f>
        <v>50</v>
      </c>
      <c r="L130" s="223"/>
      <c r="M130" s="241">
        <f>'50 03  Serv gen  TI 130'!M121</f>
        <v>0</v>
      </c>
      <c r="N130" s="223"/>
      <c r="O130" s="241">
        <f>'50 03  Serv gen  TI 130'!O121</f>
        <v>0</v>
      </c>
      <c r="P130" s="24"/>
    </row>
    <row r="131" spans="1:16" ht="31.5" customHeight="1">
      <c r="A131" s="277" t="s">
        <v>324</v>
      </c>
      <c r="B131" s="278"/>
      <c r="C131" s="278"/>
      <c r="D131" s="279"/>
      <c r="E131" s="8"/>
      <c r="F131" s="7">
        <v>33</v>
      </c>
      <c r="G131" s="266" t="s">
        <v>72</v>
      </c>
      <c r="H131" s="267"/>
      <c r="I131" s="175">
        <f>SUM(I132:I138)</f>
        <v>754.8</v>
      </c>
      <c r="J131" s="175">
        <f>SUM(J132:J138)</f>
        <v>1192</v>
      </c>
      <c r="K131" s="175">
        <f>SUM(K132:K139)</f>
        <v>1283.2</v>
      </c>
      <c r="L131" s="223"/>
      <c r="M131" s="175">
        <f>SUM(M132:M139)</f>
        <v>1160.7</v>
      </c>
      <c r="N131" s="223"/>
      <c r="O131" s="175">
        <f>SUM(O132:O139)</f>
        <v>1160.7</v>
      </c>
      <c r="P131" s="204"/>
    </row>
    <row r="132" spans="1:16" ht="28.5" customHeight="1">
      <c r="A132" s="1" t="s">
        <v>134</v>
      </c>
      <c r="B132" s="206"/>
      <c r="C132" s="206"/>
      <c r="D132" s="207"/>
      <c r="E132" s="2" t="s">
        <v>180</v>
      </c>
      <c r="F132" s="222">
        <v>331110</v>
      </c>
      <c r="G132" s="266" t="s">
        <v>72</v>
      </c>
      <c r="H132" s="267"/>
      <c r="I132" s="208">
        <f>'50 03  Serv gen  TI 130'!I123</f>
        <v>528.1</v>
      </c>
      <c r="J132" s="241">
        <f>'50 03  Serv gen  TI 130'!J123</f>
        <v>1000</v>
      </c>
      <c r="K132" s="241">
        <f>'50 03  Serv gen  TI 130'!K123</f>
        <v>968.7</v>
      </c>
      <c r="L132" s="223"/>
      <c r="M132" s="241">
        <f>'50 03  Serv gen  TI 130'!M123</f>
        <v>968.7</v>
      </c>
      <c r="N132" s="223"/>
      <c r="O132" s="241">
        <f>'50 03  Serv gen  TI 130'!O123</f>
        <v>968.7</v>
      </c>
      <c r="P132" s="194"/>
    </row>
    <row r="133" spans="1:16">
      <c r="A133" s="1" t="s">
        <v>135</v>
      </c>
      <c r="B133" s="206"/>
      <c r="C133" s="206"/>
      <c r="D133" s="207"/>
      <c r="E133" s="2" t="s">
        <v>163</v>
      </c>
      <c r="F133" s="222">
        <v>332110</v>
      </c>
      <c r="G133" s="266" t="s">
        <v>72</v>
      </c>
      <c r="H133" s="267"/>
      <c r="I133" s="208">
        <f>'50 03  Serv gen  TI 130'!I124</f>
        <v>117.3</v>
      </c>
      <c r="J133" s="241">
        <f>'50 03  Serv gen  TI 130'!J124</f>
        <v>0</v>
      </c>
      <c r="K133" s="241">
        <f>'50 03  Serv gen  TI 130'!K124</f>
        <v>0</v>
      </c>
      <c r="L133" s="223"/>
      <c r="M133" s="241">
        <f>'50 03  Serv gen  TI 130'!M124</f>
        <v>0</v>
      </c>
      <c r="N133" s="223"/>
      <c r="O133" s="241">
        <f>'50 03  Serv gen  TI 130'!O124</f>
        <v>0</v>
      </c>
      <c r="P133" s="207"/>
    </row>
    <row r="134" spans="1:16" ht="21" customHeight="1">
      <c r="A134" s="270" t="s">
        <v>130</v>
      </c>
      <c r="B134" s="271"/>
      <c r="C134" s="271"/>
      <c r="D134" s="272"/>
      <c r="E134" s="2" t="s">
        <v>160</v>
      </c>
      <c r="F134" s="222">
        <v>333110</v>
      </c>
      <c r="G134" s="266" t="s">
        <v>72</v>
      </c>
      <c r="H134" s="267"/>
      <c r="I134" s="208">
        <f>'50 03  Serv gen  TI 130'!I125</f>
        <v>0</v>
      </c>
      <c r="J134" s="241">
        <f>'50 03  Serv gen  TI 130'!J125</f>
        <v>0</v>
      </c>
      <c r="K134" s="241">
        <f>'50 03  Serv gen  TI 130'!K125</f>
        <v>0</v>
      </c>
      <c r="L134" s="223"/>
      <c r="M134" s="241">
        <f>'50 03  Serv gen  TI 130'!M125</f>
        <v>0</v>
      </c>
      <c r="N134" s="223"/>
      <c r="O134" s="241">
        <f>'50 03  Serv gen  TI 130'!O125</f>
        <v>0</v>
      </c>
      <c r="P134" s="194"/>
    </row>
    <row r="135" spans="1:16" ht="18.75" customHeight="1">
      <c r="A135" s="1" t="s">
        <v>178</v>
      </c>
      <c r="B135" s="206"/>
      <c r="C135" s="206"/>
      <c r="D135" s="207"/>
      <c r="E135" s="2" t="s">
        <v>161</v>
      </c>
      <c r="F135" s="222">
        <v>334110</v>
      </c>
      <c r="G135" s="266" t="s">
        <v>72</v>
      </c>
      <c r="H135" s="267"/>
      <c r="I135" s="208">
        <f>'50 03  Serv gen  TI 130'!I126</f>
        <v>0</v>
      </c>
      <c r="J135" s="241">
        <f>'50 03  Serv gen  TI 130'!J126</f>
        <v>0</v>
      </c>
      <c r="K135" s="241">
        <f>'50 03  Serv gen  TI 130'!K126</f>
        <v>0</v>
      </c>
      <c r="L135" s="223"/>
      <c r="M135" s="241">
        <f>'50 03  Serv gen  TI 130'!M126</f>
        <v>0</v>
      </c>
      <c r="N135" s="223"/>
      <c r="O135" s="241">
        <f>'50 03  Serv gen  TI 130'!O126</f>
        <v>0</v>
      </c>
      <c r="P135" s="194"/>
    </row>
    <row r="136" spans="1:16" ht="33" customHeight="1">
      <c r="A136" s="263" t="s">
        <v>177</v>
      </c>
      <c r="B136" s="264"/>
      <c r="C136" s="264"/>
      <c r="D136" s="265"/>
      <c r="E136" s="2" t="s">
        <v>159</v>
      </c>
      <c r="F136" s="222">
        <v>335110</v>
      </c>
      <c r="G136" s="266" t="s">
        <v>72</v>
      </c>
      <c r="H136" s="267"/>
      <c r="I136" s="208">
        <f>'50 03  Serv gen  TI 130'!I127</f>
        <v>0</v>
      </c>
      <c r="J136" s="241">
        <f>'50 03  Serv gen  TI 130'!J127</f>
        <v>0</v>
      </c>
      <c r="K136" s="241">
        <f>'50 03  Serv gen  TI 130'!K127</f>
        <v>0</v>
      </c>
      <c r="L136" s="223"/>
      <c r="M136" s="241">
        <f>'50 03  Serv gen  TI 130'!M127</f>
        <v>0</v>
      </c>
      <c r="N136" s="223"/>
      <c r="O136" s="241">
        <f>'50 03  Serv gen  TI 130'!O127</f>
        <v>0</v>
      </c>
      <c r="P136" s="194"/>
    </row>
    <row r="137" spans="1:16" ht="30" customHeight="1">
      <c r="A137" s="350" t="s">
        <v>129</v>
      </c>
      <c r="B137" s="264"/>
      <c r="C137" s="264"/>
      <c r="D137" s="265"/>
      <c r="E137" s="2" t="s">
        <v>157</v>
      </c>
      <c r="F137" s="222">
        <v>336110</v>
      </c>
      <c r="G137" s="266" t="s">
        <v>72</v>
      </c>
      <c r="H137" s="267"/>
      <c r="I137" s="208">
        <f>'50 03  Serv gen  TI 130'!I128</f>
        <v>109.4</v>
      </c>
      <c r="J137" s="241">
        <f>'50 03  Serv gen  TI 130'!J128</f>
        <v>192</v>
      </c>
      <c r="K137" s="241">
        <f>'50 03  Serv gen  TI 130'!K128</f>
        <v>192</v>
      </c>
      <c r="L137" s="223"/>
      <c r="M137" s="241">
        <f>'50 03  Serv gen  TI 130'!M128</f>
        <v>192</v>
      </c>
      <c r="N137" s="223"/>
      <c r="O137" s="241">
        <f>'50 03  Serv gen  TI 130'!O128</f>
        <v>192</v>
      </c>
      <c r="P137" s="194"/>
    </row>
    <row r="138" spans="1:16" ht="21" customHeight="1">
      <c r="A138" s="1" t="s">
        <v>136</v>
      </c>
      <c r="B138" s="206"/>
      <c r="C138" s="206"/>
      <c r="D138" s="207"/>
      <c r="E138" s="2" t="s">
        <v>164</v>
      </c>
      <c r="F138" s="222">
        <v>338110</v>
      </c>
      <c r="G138" s="266" t="s">
        <v>72</v>
      </c>
      <c r="H138" s="267"/>
      <c r="I138" s="229">
        <f>'50 03  Serv gen  TI 130'!I129</f>
        <v>0</v>
      </c>
      <c r="J138" s="175">
        <f>'50 03  Serv gen  TI 130'!J129</f>
        <v>0</v>
      </c>
      <c r="K138" s="241">
        <f>'50 03  Serv gen  TI 130'!K129</f>
        <v>0</v>
      </c>
      <c r="L138" s="223"/>
      <c r="M138" s="241">
        <f>'50 03  Serv gen  TI 130'!M129</f>
        <v>0</v>
      </c>
      <c r="N138" s="223"/>
      <c r="O138" s="241">
        <f>'50 03  Serv gen  TI 130'!O129</f>
        <v>0</v>
      </c>
      <c r="P138" s="194"/>
    </row>
    <row r="139" spans="1:16" ht="21" customHeight="1">
      <c r="A139" s="258" t="s">
        <v>446</v>
      </c>
      <c r="B139" s="259"/>
      <c r="C139" s="259"/>
      <c r="D139" s="260"/>
      <c r="F139" s="209">
        <v>339110</v>
      </c>
      <c r="G139" s="261" t="s">
        <v>72</v>
      </c>
      <c r="H139" s="262"/>
      <c r="I139" s="192"/>
      <c r="J139" s="84"/>
      <c r="K139" s="241">
        <f>'50 03  Serv gen  TI 130'!K130</f>
        <v>122.5</v>
      </c>
      <c r="L139" s="223"/>
      <c r="M139" s="241">
        <f>'50 03  Serv gen  TI 130'!M130</f>
        <v>0</v>
      </c>
      <c r="N139" s="223"/>
      <c r="O139" s="241">
        <f>'50 03  Serv gen  TI 130'!O130</f>
        <v>0</v>
      </c>
      <c r="P139" s="194"/>
    </row>
    <row r="140" spans="1:16" ht="39" customHeight="1">
      <c r="A140" s="344" t="s">
        <v>208</v>
      </c>
      <c r="B140" s="345"/>
      <c r="C140" s="345"/>
      <c r="D140" s="346"/>
      <c r="E140" s="8" t="s">
        <v>205</v>
      </c>
      <c r="F140" s="222"/>
      <c r="G140" s="266" t="s">
        <v>72</v>
      </c>
      <c r="H140" s="267"/>
      <c r="I140" s="176">
        <f>I141+I145+I166+I169+I176+I183</f>
        <v>32418.900000000005</v>
      </c>
      <c r="J140" s="176">
        <f>J141+J145+J166+J169+J176+J183</f>
        <v>33573.1</v>
      </c>
      <c r="K140" s="176">
        <f>K141+K145+K166+K169+K176+K183</f>
        <v>35611.5</v>
      </c>
      <c r="L140" s="223"/>
      <c r="M140" s="176">
        <f>M141+M145+M166+M169+M176+M183</f>
        <v>37321.199999999997</v>
      </c>
      <c r="N140" s="223"/>
      <c r="O140" s="176">
        <f>O141+O145+O166+O169+O176+O183</f>
        <v>38294.700000000004</v>
      </c>
      <c r="P140" s="194"/>
    </row>
    <row r="141" spans="1:16" ht="21.75" customHeight="1">
      <c r="A141" s="4" t="s">
        <v>323</v>
      </c>
      <c r="B141" s="71"/>
      <c r="C141" s="71"/>
      <c r="D141" s="72"/>
      <c r="E141" s="8"/>
      <c r="F141" s="7">
        <v>21</v>
      </c>
      <c r="G141" s="193"/>
      <c r="H141" s="194"/>
      <c r="I141" s="3">
        <f>I142+I143+I144</f>
        <v>26274.800000000003</v>
      </c>
      <c r="J141" s="3">
        <f>J142+J143+J144</f>
        <v>25807.399999999998</v>
      </c>
      <c r="K141" s="3">
        <f>K142+K143+K144</f>
        <v>27300.7</v>
      </c>
      <c r="L141" s="3"/>
      <c r="M141" s="3">
        <f>M142+M143+M144</f>
        <v>28299.499999999996</v>
      </c>
      <c r="N141" s="3"/>
      <c r="O141" s="3">
        <f>O142+O143+O144</f>
        <v>29366.3</v>
      </c>
      <c r="P141" s="208"/>
    </row>
    <row r="142" spans="1:16" ht="20.25" customHeight="1">
      <c r="A142" s="339" t="s">
        <v>451</v>
      </c>
      <c r="B142" s="340"/>
      <c r="C142" s="340"/>
      <c r="D142" s="341"/>
      <c r="E142" s="8" t="s">
        <v>148</v>
      </c>
      <c r="F142" s="7">
        <v>211180</v>
      </c>
      <c r="G142" s="266" t="s">
        <v>72</v>
      </c>
      <c r="H142" s="267"/>
      <c r="I142" s="208">
        <f>'50 03  Serv gen Fort ANOFM AOFM'!I84</f>
        <v>20879.2</v>
      </c>
      <c r="J142" s="223">
        <f>'50 03  Serv gen Fort ANOFM AOFM'!J84</f>
        <v>20568.5</v>
      </c>
      <c r="K142" s="223">
        <f>'50 03  Serv gen Fort ANOFM AOFM'!K84</f>
        <v>21700.9</v>
      </c>
      <c r="L142" s="223"/>
      <c r="M142" s="223">
        <f>'50 03  Serv gen Fort ANOFM AOFM'!M84</f>
        <v>22495.3</v>
      </c>
      <c r="N142" s="223"/>
      <c r="O142" s="223">
        <f>'50 03  Serv gen Fort ANOFM AOFM'!O84</f>
        <v>23343.8</v>
      </c>
      <c r="P142" s="208"/>
    </row>
    <row r="143" spans="1:16" ht="32.25" customHeight="1">
      <c r="A143" s="343" t="s">
        <v>121</v>
      </c>
      <c r="B143" s="278"/>
      <c r="C143" s="278"/>
      <c r="D143" s="279"/>
      <c r="E143" s="2" t="s">
        <v>154</v>
      </c>
      <c r="F143" s="7">
        <v>212100</v>
      </c>
      <c r="G143" s="266" t="s">
        <v>72</v>
      </c>
      <c r="H143" s="267"/>
      <c r="I143" s="208">
        <f>'50 03  Serv gen Fort ANOFM AOFM'!I85</f>
        <v>4516.2</v>
      </c>
      <c r="J143" s="223">
        <f>'50 03  Serv gen Fort ANOFM AOFM'!J85</f>
        <v>4387.3</v>
      </c>
      <c r="K143" s="223">
        <f>'50 03  Serv gen Fort ANOFM AOFM'!K85</f>
        <v>4623.2</v>
      </c>
      <c r="L143" s="223"/>
      <c r="M143" s="223">
        <f>'50 03  Serv gen Fort ANOFM AOFM'!M85</f>
        <v>4791.8999999999996</v>
      </c>
      <c r="N143" s="223"/>
      <c r="O143" s="223">
        <f>'50 03  Serv gen Fort ANOFM AOFM'!O85</f>
        <v>4972</v>
      </c>
      <c r="P143" s="208"/>
    </row>
    <row r="144" spans="1:16" ht="49.5" customHeight="1">
      <c r="A144" s="277" t="s">
        <v>190</v>
      </c>
      <c r="B144" s="278"/>
      <c r="C144" s="278"/>
      <c r="D144" s="279"/>
      <c r="E144" s="2" t="s">
        <v>142</v>
      </c>
      <c r="F144" s="7">
        <v>212210</v>
      </c>
      <c r="G144" s="266" t="s">
        <v>72</v>
      </c>
      <c r="H144" s="267"/>
      <c r="I144" s="208">
        <f>'50 03  Serv gen Fort ANOFM AOFM'!I86</f>
        <v>879.4</v>
      </c>
      <c r="J144" s="223">
        <f>'50 03  Serv gen Fort ANOFM AOFM'!J86</f>
        <v>851.6</v>
      </c>
      <c r="K144" s="223">
        <f>'50 03  Serv gen Fort ANOFM AOFM'!K86</f>
        <v>976.6</v>
      </c>
      <c r="L144" s="223"/>
      <c r="M144" s="223">
        <f>'50 03  Serv gen Fort ANOFM AOFM'!M86</f>
        <v>1012.3</v>
      </c>
      <c r="N144" s="223"/>
      <c r="O144" s="223">
        <f>'50 03  Serv gen Fort ANOFM AOFM'!O86</f>
        <v>1050.5</v>
      </c>
      <c r="P144" s="208"/>
    </row>
    <row r="145" spans="1:16">
      <c r="A145" s="4" t="s">
        <v>128</v>
      </c>
      <c r="B145" s="206"/>
      <c r="C145" s="206"/>
      <c r="D145" s="207"/>
      <c r="E145" s="8">
        <v>113</v>
      </c>
      <c r="F145" s="7">
        <v>22</v>
      </c>
      <c r="G145" s="266" t="s">
        <v>72</v>
      </c>
      <c r="H145" s="267"/>
      <c r="I145" s="3">
        <f>SUM(I146:I165)</f>
        <v>4681.3999999999996</v>
      </c>
      <c r="J145" s="3">
        <f>SUM(J146:J165)</f>
        <v>5806.2</v>
      </c>
      <c r="K145" s="3">
        <f>SUM(K146:K165)</f>
        <v>5914.8</v>
      </c>
      <c r="L145" s="3"/>
      <c r="M145" s="3">
        <f>SUM(M146:M165)</f>
        <v>6651.9</v>
      </c>
      <c r="N145" s="3"/>
      <c r="O145" s="3">
        <f>SUM(O146:O165)</f>
        <v>6558.5999999999995</v>
      </c>
      <c r="P145" s="208"/>
    </row>
    <row r="146" spans="1:16" ht="19.5" customHeight="1">
      <c r="A146" s="6" t="s">
        <v>175</v>
      </c>
      <c r="B146" s="206"/>
      <c r="C146" s="206"/>
      <c r="D146" s="207"/>
      <c r="E146" s="2" t="s">
        <v>155</v>
      </c>
      <c r="F146" s="222">
        <v>222110</v>
      </c>
      <c r="G146" s="266" t="s">
        <v>72</v>
      </c>
      <c r="H146" s="267"/>
      <c r="I146" s="208">
        <f>'50 03  Serv gen Fort ANOFM AOFM'!I88</f>
        <v>194.9</v>
      </c>
      <c r="J146" s="223">
        <f>'50 03  Serv gen Fort ANOFM AOFM'!J88</f>
        <v>246</v>
      </c>
      <c r="K146" s="223">
        <f>'50 03  Serv gen Fort ANOFM AOFM'!K88</f>
        <v>235.9</v>
      </c>
      <c r="L146" s="223"/>
      <c r="M146" s="223">
        <f>'50 03  Serv gen Fort ANOFM AOFM'!M88</f>
        <v>258.3</v>
      </c>
      <c r="N146" s="223"/>
      <c r="O146" s="223">
        <f>'50 03  Serv gen Fort ANOFM AOFM'!O88</f>
        <v>246</v>
      </c>
      <c r="P146" s="229"/>
    </row>
    <row r="147" spans="1:16" ht="19.5" customHeight="1">
      <c r="A147" s="6" t="s">
        <v>174</v>
      </c>
      <c r="B147" s="206"/>
      <c r="C147" s="206"/>
      <c r="D147" s="207"/>
      <c r="E147" s="2" t="s">
        <v>156</v>
      </c>
      <c r="F147" s="222">
        <v>222120</v>
      </c>
      <c r="G147" s="266" t="s">
        <v>72</v>
      </c>
      <c r="H147" s="267"/>
      <c r="I147" s="208">
        <f>'50 03  Serv gen Fort ANOFM AOFM'!I89</f>
        <v>84.9</v>
      </c>
      <c r="J147" s="223">
        <f>'50 03  Serv gen Fort ANOFM AOFM'!J89</f>
        <v>107.5</v>
      </c>
      <c r="K147" s="223">
        <f>'50 03  Serv gen Fort ANOFM AOFM'!K89</f>
        <v>101.9</v>
      </c>
      <c r="L147" s="223"/>
      <c r="M147" s="223">
        <f>'50 03  Serv gen Fort ANOFM AOFM'!M89</f>
        <v>112.9</v>
      </c>
      <c r="N147" s="223"/>
      <c r="O147" s="223">
        <f>'50 03  Serv gen Fort ANOFM AOFM'!O89</f>
        <v>107.5</v>
      </c>
      <c r="P147" s="208"/>
    </row>
    <row r="148" spans="1:16" ht="19.5" customHeight="1">
      <c r="A148" s="6" t="s">
        <v>176</v>
      </c>
      <c r="B148" s="206"/>
      <c r="C148" s="206"/>
      <c r="D148" s="207"/>
      <c r="E148" s="2" t="s">
        <v>158</v>
      </c>
      <c r="F148" s="222">
        <v>222130</v>
      </c>
      <c r="G148" s="266" t="s">
        <v>72</v>
      </c>
      <c r="H148" s="267"/>
      <c r="I148" s="208">
        <f>'50 03  Serv gen Fort ANOFM AOFM'!I90</f>
        <v>201.8</v>
      </c>
      <c r="J148" s="223">
        <f>'50 03  Serv gen Fort ANOFM AOFM'!J90</f>
        <v>222.4</v>
      </c>
      <c r="K148" s="223">
        <f>'50 03  Serv gen Fort ANOFM AOFM'!K90</f>
        <v>251.4</v>
      </c>
      <c r="L148" s="223"/>
      <c r="M148" s="223">
        <f>'50 03  Serv gen Fort ANOFM AOFM'!M90</f>
        <v>233.5</v>
      </c>
      <c r="N148" s="223"/>
      <c r="O148" s="223">
        <f>'50 03  Serv gen Fort ANOFM AOFM'!O90</f>
        <v>222.4</v>
      </c>
      <c r="P148" s="208"/>
    </row>
    <row r="149" spans="1:16" ht="19.5" customHeight="1">
      <c r="A149" s="1" t="s">
        <v>185</v>
      </c>
      <c r="B149" s="206"/>
      <c r="C149" s="206"/>
      <c r="D149" s="207"/>
      <c r="E149" s="2" t="s">
        <v>172</v>
      </c>
      <c r="F149" s="222">
        <v>222140</v>
      </c>
      <c r="G149" s="266" t="s">
        <v>72</v>
      </c>
      <c r="H149" s="267"/>
      <c r="I149" s="208">
        <f>'50 03  Serv gen Fort ANOFM AOFM'!I91</f>
        <v>26.8</v>
      </c>
      <c r="J149" s="223">
        <f>'50 03  Serv gen Fort ANOFM AOFM'!J91</f>
        <v>22.5</v>
      </c>
      <c r="K149" s="223">
        <f>'50 03  Serv gen Fort ANOFM AOFM'!K91</f>
        <v>26.4</v>
      </c>
      <c r="L149" s="223"/>
      <c r="M149" s="223">
        <f>'50 03  Serv gen Fort ANOFM AOFM'!M91</f>
        <v>23.6</v>
      </c>
      <c r="N149" s="223"/>
      <c r="O149" s="223">
        <f>'50 03  Serv gen Fort ANOFM AOFM'!O91</f>
        <v>22.5</v>
      </c>
      <c r="P149" s="208"/>
    </row>
    <row r="150" spans="1:16" ht="19.5" customHeight="1">
      <c r="A150" s="1" t="s">
        <v>186</v>
      </c>
      <c r="B150" s="206"/>
      <c r="C150" s="206"/>
      <c r="D150" s="207"/>
      <c r="E150" s="2" t="s">
        <v>173</v>
      </c>
      <c r="F150" s="222">
        <v>222190</v>
      </c>
      <c r="G150" s="266" t="s">
        <v>72</v>
      </c>
      <c r="H150" s="267"/>
      <c r="I150" s="208">
        <f>'50 03  Serv gen Fort ANOFM AOFM'!I92</f>
        <v>12.9</v>
      </c>
      <c r="J150" s="223">
        <f>'50 03  Serv gen Fort ANOFM AOFM'!J92</f>
        <v>15</v>
      </c>
      <c r="K150" s="223">
        <f>'50 03  Serv gen Fort ANOFM AOFM'!K92</f>
        <v>19.399999999999999</v>
      </c>
      <c r="L150" s="223"/>
      <c r="M150" s="223">
        <f>'50 03  Serv gen Fort ANOFM AOFM'!M92</f>
        <v>16</v>
      </c>
      <c r="N150" s="223"/>
      <c r="O150" s="223">
        <f>'50 03  Serv gen Fort ANOFM AOFM'!O92</f>
        <v>15</v>
      </c>
      <c r="P150" s="208"/>
    </row>
    <row r="151" spans="1:16" ht="19.5" customHeight="1">
      <c r="A151" s="1" t="s">
        <v>184</v>
      </c>
      <c r="B151" s="206"/>
      <c r="C151" s="206"/>
      <c r="D151" s="207"/>
      <c r="E151" s="2" t="s">
        <v>171</v>
      </c>
      <c r="F151" s="222">
        <v>222210</v>
      </c>
      <c r="G151" s="266" t="s">
        <v>72</v>
      </c>
      <c r="H151" s="267"/>
      <c r="I151" s="208">
        <f>'50 03  Serv gen Fort ANOFM AOFM'!I93</f>
        <v>419.2</v>
      </c>
      <c r="J151" s="223">
        <f>'50 03  Serv gen Fort ANOFM AOFM'!J93</f>
        <v>1031.4000000000001</v>
      </c>
      <c r="K151" s="223">
        <f>'50 03  Serv gen Fort ANOFM AOFM'!K93</f>
        <v>1212.2</v>
      </c>
      <c r="L151" s="223"/>
      <c r="M151" s="223">
        <f>'50 03  Serv gen Fort ANOFM AOFM'!M93</f>
        <v>2049</v>
      </c>
      <c r="N151" s="223"/>
      <c r="O151" s="223">
        <f>'50 03  Serv gen Fort ANOFM AOFM'!O93</f>
        <v>1986.6</v>
      </c>
      <c r="P151" s="208"/>
    </row>
    <row r="152" spans="1:16" ht="19.5" customHeight="1">
      <c r="A152" s="1" t="s">
        <v>132</v>
      </c>
      <c r="B152" s="206"/>
      <c r="C152" s="206"/>
      <c r="D152" s="207"/>
      <c r="E152" s="2" t="s">
        <v>162</v>
      </c>
      <c r="F152" s="222">
        <v>222220</v>
      </c>
      <c r="G152" s="266" t="s">
        <v>72</v>
      </c>
      <c r="H152" s="267"/>
      <c r="I152" s="208">
        <f>'50 03  Serv gen Fort ANOFM AOFM'!I94</f>
        <v>243.5</v>
      </c>
      <c r="J152" s="223">
        <f>'50 03  Serv gen Fort ANOFM AOFM'!J94</f>
        <v>288</v>
      </c>
      <c r="K152" s="223">
        <f>'50 03  Serv gen Fort ANOFM AOFM'!K94</f>
        <v>269.7</v>
      </c>
      <c r="L152" s="223"/>
      <c r="M152" s="223">
        <f>'50 03  Serv gen Fort ANOFM AOFM'!M94</f>
        <v>269.7</v>
      </c>
      <c r="N152" s="223"/>
      <c r="O152" s="223">
        <f>'50 03  Serv gen Fort ANOFM AOFM'!O94</f>
        <v>269.7</v>
      </c>
      <c r="P152" s="208"/>
    </row>
    <row r="153" spans="1:16" ht="19.5" customHeight="1">
      <c r="A153" s="1" t="s">
        <v>138</v>
      </c>
      <c r="B153" s="206"/>
      <c r="C153" s="206"/>
      <c r="D153" s="207"/>
      <c r="E153" s="2" t="s">
        <v>139</v>
      </c>
      <c r="F153" s="222">
        <v>222300</v>
      </c>
      <c r="G153" s="266" t="s">
        <v>72</v>
      </c>
      <c r="H153" s="267"/>
      <c r="I153" s="208">
        <f>'50 03  Serv gen Fort ANOFM AOFM'!I95</f>
        <v>1974.7</v>
      </c>
      <c r="J153" s="223">
        <f>'50 03  Serv gen Fort ANOFM AOFM'!J95</f>
        <v>2385.3000000000002</v>
      </c>
      <c r="K153" s="223">
        <f>'50 03  Serv gen Fort ANOFM AOFM'!K95</f>
        <v>2143.8000000000002</v>
      </c>
      <c r="L153" s="223"/>
      <c r="M153" s="223">
        <f>'50 03  Serv gen Fort ANOFM AOFM'!M95</f>
        <v>2143.8000000000002</v>
      </c>
      <c r="N153" s="223"/>
      <c r="O153" s="223">
        <f>'50 03  Serv gen Fort ANOFM AOFM'!O95</f>
        <v>2143.8000000000002</v>
      </c>
      <c r="P153" s="208"/>
    </row>
    <row r="154" spans="1:16" ht="19.5" customHeight="1">
      <c r="A154" s="1" t="s">
        <v>133</v>
      </c>
      <c r="B154" s="206"/>
      <c r="C154" s="206"/>
      <c r="D154" s="207"/>
      <c r="E154" s="2" t="s">
        <v>163</v>
      </c>
      <c r="F154" s="222">
        <v>222400</v>
      </c>
      <c r="G154" s="266" t="s">
        <v>72</v>
      </c>
      <c r="H154" s="267"/>
      <c r="I154" s="208">
        <f>'50 03  Serv gen Fort ANOFM AOFM'!I96</f>
        <v>24.2</v>
      </c>
      <c r="J154" s="223">
        <f>'50 03  Serv gen Fort ANOFM AOFM'!J96</f>
        <v>39.700000000000003</v>
      </c>
      <c r="K154" s="223">
        <f>'50 03  Serv gen Fort ANOFM AOFM'!K96</f>
        <v>61.7</v>
      </c>
      <c r="L154" s="223"/>
      <c r="M154" s="223">
        <f>'50 03  Serv gen Fort ANOFM AOFM'!M96</f>
        <v>61.7</v>
      </c>
      <c r="N154" s="223"/>
      <c r="O154" s="223">
        <f>'50 03  Serv gen Fort ANOFM AOFM'!O96</f>
        <v>61.7</v>
      </c>
      <c r="P154" s="208"/>
    </row>
    <row r="155" spans="1:16" ht="19.5" customHeight="1">
      <c r="A155" s="1" t="s">
        <v>137</v>
      </c>
      <c r="B155" s="206"/>
      <c r="C155" s="206"/>
      <c r="D155" s="207"/>
      <c r="E155" s="2" t="s">
        <v>165</v>
      </c>
      <c r="F155" s="222">
        <v>222500</v>
      </c>
      <c r="G155" s="266" t="s">
        <v>72</v>
      </c>
      <c r="H155" s="267"/>
      <c r="I155" s="208">
        <f>'50 03  Serv gen Fort ANOFM AOFM'!I97</f>
        <v>379.2</v>
      </c>
      <c r="J155" s="223">
        <f>'50 03  Serv gen Fort ANOFM AOFM'!J97</f>
        <v>382.9</v>
      </c>
      <c r="K155" s="223">
        <f>'50 03  Serv gen Fort ANOFM AOFM'!K97</f>
        <v>489.9</v>
      </c>
      <c r="L155" s="223"/>
      <c r="M155" s="223">
        <f>'50 03  Serv gen Fort ANOFM AOFM'!M97</f>
        <v>400.9</v>
      </c>
      <c r="N155" s="223"/>
      <c r="O155" s="223">
        <f>'50 03  Serv gen Fort ANOFM AOFM'!O97</f>
        <v>400.9</v>
      </c>
      <c r="P155" s="208"/>
    </row>
    <row r="156" spans="1:16" ht="19.5" customHeight="1">
      <c r="A156" s="1" t="s">
        <v>122</v>
      </c>
      <c r="B156" s="206"/>
      <c r="C156" s="206"/>
      <c r="D156" s="207"/>
      <c r="E156" s="2" t="s">
        <v>166</v>
      </c>
      <c r="F156" s="222">
        <v>222600</v>
      </c>
      <c r="G156" s="266" t="s">
        <v>72</v>
      </c>
      <c r="H156" s="267"/>
      <c r="I156" s="208">
        <f>'50 03  Serv gen Fort ANOFM AOFM'!I98</f>
        <v>79.2</v>
      </c>
      <c r="J156" s="223">
        <f>'50 03  Serv gen Fort ANOFM AOFM'!J98</f>
        <v>98</v>
      </c>
      <c r="K156" s="223">
        <f>'50 03  Serv gen Fort ANOFM AOFM'!K98</f>
        <v>100</v>
      </c>
      <c r="L156" s="223"/>
      <c r="M156" s="223">
        <f>'50 03  Serv gen Fort ANOFM AOFM'!M98</f>
        <v>100</v>
      </c>
      <c r="N156" s="223"/>
      <c r="O156" s="223">
        <f>'50 03  Serv gen Fort ANOFM AOFM'!O98</f>
        <v>100</v>
      </c>
      <c r="P156" s="208"/>
    </row>
    <row r="157" spans="1:16" ht="19.5" customHeight="1">
      <c r="A157" s="1" t="s">
        <v>188</v>
      </c>
      <c r="B157" s="206"/>
      <c r="C157" s="206"/>
      <c r="D157" s="207"/>
      <c r="E157" s="2" t="s">
        <v>140</v>
      </c>
      <c r="F157" s="222">
        <v>222710</v>
      </c>
      <c r="G157" s="266" t="s">
        <v>72</v>
      </c>
      <c r="H157" s="267"/>
      <c r="I157" s="208">
        <f>'50 03  Serv gen Fort ANOFM AOFM'!I99</f>
        <v>215.1</v>
      </c>
      <c r="J157" s="223">
        <f>'50 03  Serv gen Fort ANOFM AOFM'!J99</f>
        <v>237.1</v>
      </c>
      <c r="K157" s="223">
        <f>'50 03  Serv gen Fort ANOFM AOFM'!K99</f>
        <v>264.60000000000002</v>
      </c>
      <c r="L157" s="223"/>
      <c r="M157" s="223">
        <f>'50 03  Serv gen Fort ANOFM AOFM'!M99</f>
        <v>264.60000000000002</v>
      </c>
      <c r="N157" s="223"/>
      <c r="O157" s="223">
        <f>'50 03  Serv gen Fort ANOFM AOFM'!O99</f>
        <v>264.60000000000002</v>
      </c>
      <c r="P157" s="208"/>
    </row>
    <row r="158" spans="1:16" ht="19.5" customHeight="1">
      <c r="A158" s="1" t="s">
        <v>189</v>
      </c>
      <c r="B158" s="206"/>
      <c r="C158" s="206"/>
      <c r="D158" s="207"/>
      <c r="E158" s="2" t="s">
        <v>141</v>
      </c>
      <c r="F158" s="222">
        <v>222720</v>
      </c>
      <c r="G158" s="266" t="s">
        <v>72</v>
      </c>
      <c r="H158" s="267"/>
      <c r="I158" s="208">
        <f>'50 03  Serv gen Fort ANOFM AOFM'!I100</f>
        <v>7.2</v>
      </c>
      <c r="J158" s="223">
        <f>'50 03  Serv gen Fort ANOFM AOFM'!J100</f>
        <v>0</v>
      </c>
      <c r="K158" s="223">
        <f>'50 03  Serv gen Fort ANOFM AOFM'!K100</f>
        <v>0</v>
      </c>
      <c r="L158" s="223"/>
      <c r="M158" s="223">
        <f>'50 03  Serv gen Fort ANOFM AOFM'!M100</f>
        <v>0</v>
      </c>
      <c r="N158" s="223"/>
      <c r="O158" s="223">
        <f>'50 03  Serv gen Fort ANOFM AOFM'!O100</f>
        <v>0</v>
      </c>
      <c r="P158" s="208"/>
    </row>
    <row r="159" spans="1:16" ht="19.5" customHeight="1">
      <c r="A159" s="1" t="s">
        <v>321</v>
      </c>
      <c r="B159" s="206"/>
      <c r="C159" s="206"/>
      <c r="D159" s="207"/>
      <c r="E159" s="2" t="s">
        <v>232</v>
      </c>
      <c r="F159" s="222">
        <v>222800</v>
      </c>
      <c r="G159" s="266" t="s">
        <v>72</v>
      </c>
      <c r="H159" s="267"/>
      <c r="I159" s="208">
        <f>'50 03  Serv gen Fort ANOFM AOFM'!I101</f>
        <v>0</v>
      </c>
      <c r="J159" s="223">
        <f>'50 03  Serv gen Fort ANOFM AOFM'!J101</f>
        <v>0</v>
      </c>
      <c r="K159" s="223">
        <f>'50 03  Serv gen Fort ANOFM AOFM'!K101</f>
        <v>0</v>
      </c>
      <c r="L159" s="223"/>
      <c r="M159" s="223">
        <f>'50 03  Serv gen Fort ANOFM AOFM'!M101</f>
        <v>0</v>
      </c>
      <c r="N159" s="223"/>
      <c r="O159" s="223">
        <f>'50 03  Serv gen Fort ANOFM AOFM'!O101</f>
        <v>0</v>
      </c>
      <c r="P159" s="208"/>
    </row>
    <row r="160" spans="1:16" ht="19.5" customHeight="1">
      <c r="A160" s="1" t="s">
        <v>123</v>
      </c>
      <c r="B160" s="206"/>
      <c r="C160" s="206"/>
      <c r="D160" s="207"/>
      <c r="E160" s="2" t="s">
        <v>167</v>
      </c>
      <c r="F160" s="222">
        <v>222910</v>
      </c>
      <c r="G160" s="266" t="s">
        <v>72</v>
      </c>
      <c r="H160" s="267"/>
      <c r="I160" s="208">
        <f>'50 03  Serv gen Fort ANOFM AOFM'!I102</f>
        <v>89.8</v>
      </c>
      <c r="J160" s="223">
        <f>'50 03  Serv gen Fort ANOFM AOFM'!J102</f>
        <v>0</v>
      </c>
      <c r="K160" s="223">
        <f>'50 03  Serv gen Fort ANOFM AOFM'!K102</f>
        <v>0</v>
      </c>
      <c r="L160" s="223"/>
      <c r="M160" s="223">
        <f>'50 03  Serv gen Fort ANOFM AOFM'!M102</f>
        <v>0</v>
      </c>
      <c r="N160" s="223"/>
      <c r="O160" s="223">
        <f>'50 03  Serv gen Fort ANOFM AOFM'!O102</f>
        <v>0</v>
      </c>
      <c r="P160" s="208"/>
    </row>
    <row r="161" spans="1:16" ht="19.5" customHeight="1">
      <c r="A161" s="1" t="s">
        <v>179</v>
      </c>
      <c r="B161" s="206"/>
      <c r="C161" s="206"/>
      <c r="D161" s="207"/>
      <c r="E161" s="2" t="s">
        <v>168</v>
      </c>
      <c r="F161" s="222">
        <v>222920</v>
      </c>
      <c r="G161" s="266" t="s">
        <v>72</v>
      </c>
      <c r="H161" s="267"/>
      <c r="I161" s="208">
        <f>'50 03  Serv gen Fort ANOFM AOFM'!I103</f>
        <v>0</v>
      </c>
      <c r="J161" s="223">
        <f>'50 03  Serv gen Fort ANOFM AOFM'!J103</f>
        <v>0</v>
      </c>
      <c r="K161" s="223">
        <f>'50 03  Serv gen Fort ANOFM AOFM'!K103</f>
        <v>20</v>
      </c>
      <c r="L161" s="223"/>
      <c r="M161" s="223">
        <f>'50 03  Serv gen Fort ANOFM AOFM'!M103</f>
        <v>0</v>
      </c>
      <c r="N161" s="223"/>
      <c r="O161" s="223">
        <f>'50 03  Serv gen Fort ANOFM AOFM'!O103</f>
        <v>0</v>
      </c>
      <c r="P161" s="208"/>
    </row>
    <row r="162" spans="1:16" ht="19.5" customHeight="1">
      <c r="A162" s="1" t="s">
        <v>183</v>
      </c>
      <c r="B162" s="206"/>
      <c r="C162" s="206"/>
      <c r="D162" s="207"/>
      <c r="E162" s="2" t="s">
        <v>170</v>
      </c>
      <c r="F162" s="222">
        <v>222940</v>
      </c>
      <c r="G162" s="266" t="s">
        <v>72</v>
      </c>
      <c r="H162" s="267"/>
      <c r="I162" s="208">
        <f>'50 03  Serv gen Fort ANOFM AOFM'!I104</f>
        <v>349.6</v>
      </c>
      <c r="J162" s="223">
        <f>'50 03  Serv gen Fort ANOFM AOFM'!J104</f>
        <v>350.4</v>
      </c>
      <c r="K162" s="223">
        <f>'50 03  Serv gen Fort ANOFM AOFM'!K104</f>
        <v>350.4</v>
      </c>
      <c r="L162" s="223"/>
      <c r="M162" s="223">
        <f>'50 03  Serv gen Fort ANOFM AOFM'!M104</f>
        <v>350.4</v>
      </c>
      <c r="N162" s="223"/>
      <c r="O162" s="223">
        <f>'50 03  Serv gen Fort ANOFM AOFM'!O104</f>
        <v>350.4</v>
      </c>
      <c r="P162" s="208"/>
    </row>
    <row r="163" spans="1:16" ht="19.5" customHeight="1">
      <c r="A163" s="1" t="s">
        <v>305</v>
      </c>
      <c r="B163" s="206"/>
      <c r="C163" s="206"/>
      <c r="D163" s="207"/>
      <c r="E163" s="2"/>
      <c r="F163" s="222">
        <v>222970</v>
      </c>
      <c r="G163" s="266" t="s">
        <v>72</v>
      </c>
      <c r="H163" s="267"/>
      <c r="I163" s="208">
        <f>'50 03  Serv gen Fort ANOFM AOFM'!I105</f>
        <v>8.1</v>
      </c>
      <c r="J163" s="223">
        <f>'50 03  Serv gen Fort ANOFM AOFM'!J105</f>
        <v>22</v>
      </c>
      <c r="K163" s="223">
        <f>'50 03  Serv gen Fort ANOFM AOFM'!K105</f>
        <v>24.5</v>
      </c>
      <c r="L163" s="223"/>
      <c r="M163" s="223">
        <f>'50 03  Serv gen Fort ANOFM AOFM'!M105</f>
        <v>24.5</v>
      </c>
      <c r="N163" s="242"/>
      <c r="O163" s="223">
        <f>'50 03  Serv gen Fort ANOFM AOFM'!O105</f>
        <v>24.5</v>
      </c>
      <c r="P163" s="208"/>
    </row>
    <row r="164" spans="1:16" ht="19.5" customHeight="1">
      <c r="A164" s="1" t="s">
        <v>131</v>
      </c>
      <c r="B164" s="206"/>
      <c r="C164" s="206"/>
      <c r="D164" s="207"/>
      <c r="E164" s="2" t="s">
        <v>162</v>
      </c>
      <c r="F164" s="222">
        <v>222980</v>
      </c>
      <c r="G164" s="266" t="s">
        <v>72</v>
      </c>
      <c r="H164" s="267"/>
      <c r="I164" s="208">
        <f>'50 03  Serv gen Fort ANOFM AOFM'!I106</f>
        <v>10.8</v>
      </c>
      <c r="J164" s="223">
        <f>'50 03  Serv gen Fort ANOFM AOFM'!J106</f>
        <v>10.7</v>
      </c>
      <c r="K164" s="223">
        <f>'50 03  Serv gen Fort ANOFM AOFM'!K106</f>
        <v>13.7</v>
      </c>
      <c r="L164" s="242"/>
      <c r="M164" s="223">
        <f>'50 03  Serv gen Fort ANOFM AOFM'!M106</f>
        <v>13.7</v>
      </c>
      <c r="N164" s="223"/>
      <c r="O164" s="223">
        <f>'50 03  Serv gen Fort ANOFM AOFM'!O106</f>
        <v>13.7</v>
      </c>
      <c r="P164" s="194"/>
    </row>
    <row r="165" spans="1:16" ht="19.5" customHeight="1">
      <c r="A165" s="1" t="s">
        <v>181</v>
      </c>
      <c r="B165" s="206"/>
      <c r="C165" s="206"/>
      <c r="D165" s="207"/>
      <c r="E165" s="2" t="s">
        <v>232</v>
      </c>
      <c r="F165" s="222">
        <v>222990</v>
      </c>
      <c r="G165" s="266" t="s">
        <v>72</v>
      </c>
      <c r="H165" s="267"/>
      <c r="I165" s="208">
        <f>'50 03  Serv gen Fort ANOFM AOFM'!I107</f>
        <v>359.5</v>
      </c>
      <c r="J165" s="223">
        <f>'50 03  Serv gen Fort ANOFM AOFM'!J107</f>
        <v>347.3</v>
      </c>
      <c r="K165" s="223">
        <f>'50 03  Serv gen Fort ANOFM AOFM'!K107</f>
        <v>329.3</v>
      </c>
      <c r="L165" s="223"/>
      <c r="M165" s="223">
        <f>'50 03  Serv gen Fort ANOFM AOFM'!M107</f>
        <v>329.3</v>
      </c>
      <c r="O165" s="223">
        <f>'50 03  Serv gen Fort ANOFM AOFM'!O107</f>
        <v>329.3</v>
      </c>
      <c r="P165" s="208"/>
    </row>
    <row r="166" spans="1:16">
      <c r="A166" s="17" t="s">
        <v>332</v>
      </c>
      <c r="B166" s="63"/>
      <c r="C166" s="63"/>
      <c r="D166" s="64"/>
      <c r="E166" s="8"/>
      <c r="F166" s="7">
        <v>27</v>
      </c>
      <c r="G166" s="266" t="s">
        <v>72</v>
      </c>
      <c r="H166" s="267"/>
      <c r="I166" s="229">
        <f>'50 03  Serv gen Fort ANOFM AOFM'!I108</f>
        <v>226.7</v>
      </c>
      <c r="J166" s="3">
        <f>'50 03  Serv gen Fort ANOFM AOFM'!J108</f>
        <v>307.20000000000005</v>
      </c>
      <c r="K166" s="165">
        <f>SUM(K167:K168)</f>
        <v>378.79999999999995</v>
      </c>
      <c r="L166" s="3"/>
      <c r="M166" s="165">
        <f>SUM(M167:M168)</f>
        <v>378.79999999999995</v>
      </c>
      <c r="N166" s="3"/>
      <c r="O166" s="52">
        <f>SUM(O167:O168)</f>
        <v>378.79999999999995</v>
      </c>
      <c r="P166" s="229"/>
    </row>
    <row r="167" spans="1:16" ht="31.5" customHeight="1">
      <c r="A167" s="263" t="s">
        <v>331</v>
      </c>
      <c r="B167" s="264"/>
      <c r="C167" s="264"/>
      <c r="D167" s="265"/>
      <c r="E167" s="2" t="s">
        <v>143</v>
      </c>
      <c r="F167" s="222">
        <v>273200</v>
      </c>
      <c r="G167" s="266" t="s">
        <v>72</v>
      </c>
      <c r="H167" s="267"/>
      <c r="I167" s="208">
        <f>'50 03  Serv gen Fort ANOFM AOFM'!I109</f>
        <v>137.69999999999999</v>
      </c>
      <c r="J167" s="223">
        <f>'50 03  Serv gen Fort ANOFM AOFM'!J109</f>
        <v>168.4</v>
      </c>
      <c r="K167" s="223">
        <f>'50 03  Serv gen Fort ANOFM AOFM'!K109</f>
        <v>220.1</v>
      </c>
      <c r="L167" s="223"/>
      <c r="M167" s="223">
        <f>'50 03  Serv gen Fort ANOFM AOFM'!M109</f>
        <v>220.1</v>
      </c>
      <c r="N167" s="223"/>
      <c r="O167" s="223">
        <f>'50 03  Serv gen Fort ANOFM AOFM'!O109</f>
        <v>220.1</v>
      </c>
      <c r="P167" s="229"/>
    </row>
    <row r="168" spans="1:16" ht="51" customHeight="1">
      <c r="A168" s="263" t="s">
        <v>124</v>
      </c>
      <c r="B168" s="264"/>
      <c r="C168" s="264"/>
      <c r="D168" s="265"/>
      <c r="E168" s="2" t="s">
        <v>194</v>
      </c>
      <c r="F168" s="222">
        <v>273500</v>
      </c>
      <c r="G168" s="266" t="s">
        <v>72</v>
      </c>
      <c r="H168" s="267"/>
      <c r="I168" s="208">
        <f>'50 03  Serv gen Fort ANOFM AOFM'!I110</f>
        <v>89</v>
      </c>
      <c r="J168" s="223">
        <f>'50 03  Serv gen Fort ANOFM AOFM'!J110</f>
        <v>138.80000000000001</v>
      </c>
      <c r="K168" s="223">
        <f>'50 03  Serv gen Fort ANOFM AOFM'!K110</f>
        <v>158.69999999999999</v>
      </c>
      <c r="L168" s="223"/>
      <c r="M168" s="223">
        <f>'50 03  Serv gen Fort ANOFM AOFM'!M110</f>
        <v>158.69999999999999</v>
      </c>
      <c r="N168" s="223"/>
      <c r="O168" s="223">
        <f>'50 03  Serv gen Fort ANOFM AOFM'!O110</f>
        <v>158.69999999999999</v>
      </c>
      <c r="P168" s="208"/>
    </row>
    <row r="169" spans="1:16" ht="15.75" customHeight="1">
      <c r="A169" s="277" t="s">
        <v>333</v>
      </c>
      <c r="B169" s="278"/>
      <c r="C169" s="278"/>
      <c r="D169" s="279"/>
      <c r="E169" s="8"/>
      <c r="F169" s="7">
        <v>28</v>
      </c>
      <c r="G169" s="266" t="s">
        <v>72</v>
      </c>
      <c r="H169" s="267"/>
      <c r="I169" s="3">
        <f>SUM(I170:I175)</f>
        <v>10.5</v>
      </c>
      <c r="J169" s="3">
        <f>SUM(J170:J175)</f>
        <v>15</v>
      </c>
      <c r="K169" s="3">
        <f>SUM(K170:K175)</f>
        <v>27</v>
      </c>
      <c r="L169" s="3"/>
      <c r="M169" s="3">
        <f>SUM(M170:M175)</f>
        <v>27</v>
      </c>
      <c r="N169" s="3"/>
      <c r="O169" s="3">
        <f>SUM(O170:O175)</f>
        <v>27</v>
      </c>
      <c r="P169" s="229"/>
    </row>
    <row r="170" spans="1:16">
      <c r="A170" s="270" t="s">
        <v>306</v>
      </c>
      <c r="B170" s="271"/>
      <c r="C170" s="271"/>
      <c r="D170" s="272"/>
      <c r="E170" s="94" t="s">
        <v>309</v>
      </c>
      <c r="F170" s="222">
        <v>281110</v>
      </c>
      <c r="G170" s="266" t="s">
        <v>72</v>
      </c>
      <c r="H170" s="267"/>
      <c r="I170" s="208">
        <f>'50 03  Serv gen Fort ANOFM AOFM'!I112</f>
        <v>10.5</v>
      </c>
      <c r="J170" s="223">
        <f>'50 03  Serv gen Fort ANOFM AOFM'!J112</f>
        <v>15</v>
      </c>
      <c r="K170" s="223">
        <f>'50 03  Serv gen Fort ANOFM AOFM'!K112</f>
        <v>15</v>
      </c>
      <c r="L170" s="223"/>
      <c r="M170" s="223">
        <f>'50 03  Serv gen Fort ANOFM AOFM'!M112</f>
        <v>15</v>
      </c>
      <c r="N170" s="223"/>
      <c r="O170" s="223">
        <f>'50 03  Serv gen Fort ANOFM AOFM'!O112</f>
        <v>15</v>
      </c>
      <c r="P170" s="229"/>
    </row>
    <row r="171" spans="1:16" ht="32.25" customHeight="1">
      <c r="A171" s="350" t="s">
        <v>307</v>
      </c>
      <c r="B171" s="264"/>
      <c r="C171" s="264"/>
      <c r="D171" s="265"/>
      <c r="E171" s="2" t="s">
        <v>198</v>
      </c>
      <c r="F171" s="222">
        <v>281361</v>
      </c>
      <c r="G171" s="266" t="s">
        <v>72</v>
      </c>
      <c r="H171" s="267"/>
      <c r="I171" s="229">
        <f>'50 03  Serv gen Fort ANOFM AOFM'!I113</f>
        <v>0</v>
      </c>
      <c r="J171" s="3">
        <f>'50 03  Serv gen Fort ANOFM AOFM'!J113</f>
        <v>0</v>
      </c>
      <c r="K171" s="223">
        <f>'50 03  Serv gen Fort ANOFM AOFM'!K113</f>
        <v>0</v>
      </c>
      <c r="L171" s="223"/>
      <c r="M171" s="223">
        <f>'50 03  Serv gen Fort ANOFM AOFM'!M113</f>
        <v>0</v>
      </c>
      <c r="N171" s="223"/>
      <c r="O171" s="223">
        <f>'50 03  Serv gen Fort ANOFM AOFM'!O113</f>
        <v>0</v>
      </c>
      <c r="P171" s="208"/>
    </row>
    <row r="172" spans="1:16" ht="30.75" customHeight="1">
      <c r="A172" s="350" t="s">
        <v>308</v>
      </c>
      <c r="B172" s="264"/>
      <c r="C172" s="264"/>
      <c r="D172" s="265"/>
      <c r="E172" s="2" t="s">
        <v>199</v>
      </c>
      <c r="F172" s="222">
        <v>281362</v>
      </c>
      <c r="G172" s="266" t="s">
        <v>72</v>
      </c>
      <c r="H172" s="267"/>
      <c r="I172" s="229">
        <f>'50 03  Serv gen Fort ANOFM AOFM'!I114</f>
        <v>0</v>
      </c>
      <c r="J172" s="3">
        <f>'50 03  Serv gen Fort ANOFM AOFM'!J114</f>
        <v>0</v>
      </c>
      <c r="K172" s="223">
        <f>'50 03  Serv gen Fort ANOFM AOFM'!K114</f>
        <v>0</v>
      </c>
      <c r="L172" s="223"/>
      <c r="M172" s="223">
        <f>'50 03  Serv gen Fort ANOFM AOFM'!M114</f>
        <v>0</v>
      </c>
      <c r="N172" s="223"/>
      <c r="O172" s="223">
        <f>'50 03  Serv gen Fort ANOFM AOFM'!O114</f>
        <v>0</v>
      </c>
      <c r="P172" s="208"/>
    </row>
    <row r="173" spans="1:16" ht="15.75" customHeight="1">
      <c r="A173" s="263" t="s">
        <v>182</v>
      </c>
      <c r="B173" s="264"/>
      <c r="C173" s="264"/>
      <c r="D173" s="265"/>
      <c r="E173" s="2" t="s">
        <v>169</v>
      </c>
      <c r="F173" s="222">
        <v>281400</v>
      </c>
      <c r="G173" s="266" t="s">
        <v>72</v>
      </c>
      <c r="H173" s="267"/>
      <c r="I173" s="229">
        <f>'50 03  Serv gen Fort ANOFM AOFM'!I115</f>
        <v>0</v>
      </c>
      <c r="J173" s="3">
        <f>'50 03  Serv gen Fort ANOFM AOFM'!J115</f>
        <v>0</v>
      </c>
      <c r="K173" s="223">
        <f>'50 03  Serv gen Fort ANOFM AOFM'!K115</f>
        <v>0</v>
      </c>
      <c r="L173" s="223"/>
      <c r="M173" s="223">
        <f>'50 03  Serv gen Fort ANOFM AOFM'!M115</f>
        <v>0</v>
      </c>
      <c r="N173" s="223"/>
      <c r="O173" s="223">
        <f>'50 03  Serv gen Fort ANOFM AOFM'!O115</f>
        <v>0</v>
      </c>
      <c r="P173" s="208"/>
    </row>
    <row r="174" spans="1:16" ht="15.75" customHeight="1">
      <c r="A174" s="263" t="s">
        <v>601</v>
      </c>
      <c r="B174" s="264"/>
      <c r="C174" s="264"/>
      <c r="D174" s="265"/>
      <c r="E174" s="2"/>
      <c r="F174" s="222">
        <v>281500</v>
      </c>
      <c r="G174" s="266" t="s">
        <v>72</v>
      </c>
      <c r="H174" s="267"/>
      <c r="I174" s="229"/>
      <c r="J174" s="3"/>
      <c r="K174" s="223">
        <f>'50 03  Serv gen Fort ANOFM AOFM'!K116</f>
        <v>12</v>
      </c>
      <c r="L174" s="223"/>
      <c r="M174" s="223">
        <f>'50 03  Serv gen Fort ANOFM AOFM'!M116</f>
        <v>12</v>
      </c>
      <c r="N174" s="223"/>
      <c r="O174" s="223">
        <f>'50 03  Serv gen Fort ANOFM AOFM'!O116</f>
        <v>12</v>
      </c>
      <c r="P174" s="208"/>
    </row>
    <row r="175" spans="1:16" ht="15.75" customHeight="1">
      <c r="A175" s="263" t="s">
        <v>27</v>
      </c>
      <c r="B175" s="264"/>
      <c r="C175" s="264"/>
      <c r="D175" s="265"/>
      <c r="E175" s="2" t="s">
        <v>28</v>
      </c>
      <c r="F175" s="222">
        <v>281900</v>
      </c>
      <c r="G175" s="266" t="s">
        <v>72</v>
      </c>
      <c r="H175" s="267"/>
      <c r="I175" s="229">
        <f>'50 03  Serv gen Fort ANOFM AOFM'!I117</f>
        <v>0</v>
      </c>
      <c r="J175" s="3">
        <f>'50 03  Serv gen Fort ANOFM AOFM'!J117</f>
        <v>0</v>
      </c>
      <c r="K175" s="223">
        <f>'50 03  Serv gen Fort ANOFM AOFM'!K117</f>
        <v>0</v>
      </c>
      <c r="L175" s="223"/>
      <c r="M175" s="223">
        <f>'50 03  Serv gen Fort ANOFM AOFM'!M117</f>
        <v>0</v>
      </c>
      <c r="N175" s="223"/>
      <c r="O175" s="223">
        <f>'50 03  Serv gen Fort ANOFM AOFM'!O117</f>
        <v>0</v>
      </c>
      <c r="P175" s="208"/>
    </row>
    <row r="176" spans="1:16" ht="15.75" customHeight="1">
      <c r="A176" s="277" t="s">
        <v>325</v>
      </c>
      <c r="B176" s="278"/>
      <c r="C176" s="278"/>
      <c r="D176" s="279"/>
      <c r="E176" s="8"/>
      <c r="F176" s="7">
        <v>31</v>
      </c>
      <c r="G176" s="266" t="s">
        <v>72</v>
      </c>
      <c r="H176" s="267"/>
      <c r="I176" s="3">
        <f>SUM(I177:I182)</f>
        <v>744.5</v>
      </c>
      <c r="J176" s="3">
        <f>SUM(J177:J182)</f>
        <v>1035.0999999999999</v>
      </c>
      <c r="K176" s="3">
        <f>SUM(K177:K182)</f>
        <v>1300</v>
      </c>
      <c r="L176" s="223"/>
      <c r="M176" s="3">
        <f>SUM(M177:M182)</f>
        <v>1300</v>
      </c>
      <c r="N176" s="223"/>
      <c r="O176" s="3">
        <f>SUM(O177:O182)</f>
        <v>1300</v>
      </c>
      <c r="P176" s="208"/>
    </row>
    <row r="177" spans="1:16">
      <c r="A177" s="1" t="s">
        <v>145</v>
      </c>
      <c r="B177" s="206"/>
      <c r="C177" s="206"/>
      <c r="D177" s="207"/>
      <c r="E177" s="2" t="s">
        <v>146</v>
      </c>
      <c r="F177" s="222">
        <v>311120</v>
      </c>
      <c r="G177" s="266" t="s">
        <v>72</v>
      </c>
      <c r="H177" s="267"/>
      <c r="I177" s="229">
        <f>'50 03  Serv gen Fort ANOFM AOFM'!I119</f>
        <v>0</v>
      </c>
      <c r="J177" s="3">
        <f>'50 03  Serv gen Fort ANOFM AOFM'!J119</f>
        <v>0</v>
      </c>
      <c r="K177" s="223">
        <f>'50 03  Serv gen Fort ANOFM AOFM'!K119</f>
        <v>0</v>
      </c>
      <c r="L177" s="223"/>
      <c r="M177" s="223">
        <f>'50 03  Serv gen Fort ANOFM AOFM'!M119</f>
        <v>0</v>
      </c>
      <c r="N177" s="223"/>
      <c r="O177" s="223">
        <f>'50 03  Serv gen Fort ANOFM AOFM'!O119</f>
        <v>0</v>
      </c>
      <c r="P177" s="229"/>
    </row>
    <row r="178" spans="1:16">
      <c r="A178" s="1" t="s">
        <v>191</v>
      </c>
      <c r="B178" s="26"/>
      <c r="C178" s="26"/>
      <c r="D178" s="207"/>
      <c r="E178" s="2" t="s">
        <v>144</v>
      </c>
      <c r="F178" s="222">
        <v>314110</v>
      </c>
      <c r="G178" s="266" t="s">
        <v>72</v>
      </c>
      <c r="H178" s="267"/>
      <c r="I178" s="208">
        <f>'50 03  Serv gen Fort ANOFM AOFM'!I120</f>
        <v>528.4</v>
      </c>
      <c r="J178" s="223">
        <f>'50 03  Serv gen Fort ANOFM AOFM'!J120</f>
        <v>840.1</v>
      </c>
      <c r="K178" s="223">
        <f>'50 03  Serv gen Fort ANOFM AOFM'!K120</f>
        <v>1000</v>
      </c>
      <c r="L178" s="223"/>
      <c r="M178" s="223">
        <f>'50 03  Serv gen Fort ANOFM AOFM'!M120</f>
        <v>1000</v>
      </c>
      <c r="N178" s="223"/>
      <c r="O178" s="223">
        <f>'50 03  Serv gen Fort ANOFM AOFM'!O120</f>
        <v>1000</v>
      </c>
      <c r="P178" s="208"/>
    </row>
    <row r="179" spans="1:16" ht="15.75" customHeight="1">
      <c r="A179" s="263" t="s">
        <v>192</v>
      </c>
      <c r="B179" s="264"/>
      <c r="C179" s="264"/>
      <c r="D179" s="265"/>
      <c r="E179" s="2" t="s">
        <v>144</v>
      </c>
      <c r="F179" s="222">
        <v>315110</v>
      </c>
      <c r="G179" s="266" t="s">
        <v>72</v>
      </c>
      <c r="H179" s="267"/>
      <c r="I179" s="208">
        <f>'50 03  Serv gen Fort ANOFM AOFM'!I121</f>
        <v>0</v>
      </c>
      <c r="J179" s="223">
        <f>'50 03  Serv gen Fort ANOFM AOFM'!J121</f>
        <v>0</v>
      </c>
      <c r="K179" s="223">
        <f>'50 03  Serv gen Fort ANOFM AOFM'!K121</f>
        <v>0</v>
      </c>
      <c r="L179" s="223"/>
      <c r="M179" s="223">
        <f>'50 03  Serv gen Fort ANOFM AOFM'!M121</f>
        <v>0</v>
      </c>
      <c r="N179" s="223"/>
      <c r="O179" s="223">
        <f>'50 03  Serv gen Fort ANOFM AOFM'!O121</f>
        <v>0</v>
      </c>
      <c r="P179" s="208"/>
    </row>
    <row r="180" spans="1:16" ht="37.5" customHeight="1">
      <c r="A180" s="263" t="s">
        <v>193</v>
      </c>
      <c r="B180" s="264"/>
      <c r="C180" s="264"/>
      <c r="D180" s="265"/>
      <c r="E180" s="2" t="s">
        <v>144</v>
      </c>
      <c r="F180" s="222">
        <v>316110</v>
      </c>
      <c r="G180" s="266" t="s">
        <v>72</v>
      </c>
      <c r="H180" s="267"/>
      <c r="I180" s="208">
        <f>'50 03  Serv gen Fort ANOFM AOFM'!I122</f>
        <v>70.099999999999994</v>
      </c>
      <c r="J180" s="223">
        <f>'50 03  Serv gen Fort ANOFM AOFM'!J122</f>
        <v>100</v>
      </c>
      <c r="K180" s="223">
        <f>'50 03  Serv gen Fort ANOFM AOFM'!K122</f>
        <v>100</v>
      </c>
      <c r="L180" s="223"/>
      <c r="M180" s="223">
        <f>'50 03  Serv gen Fort ANOFM AOFM'!M122</f>
        <v>100</v>
      </c>
      <c r="N180" s="223"/>
      <c r="O180" s="223">
        <f>'50 03  Serv gen Fort ANOFM AOFM'!O122</f>
        <v>100</v>
      </c>
      <c r="P180" s="208"/>
    </row>
    <row r="181" spans="1:16" ht="22.5" customHeight="1">
      <c r="A181" s="263" t="s">
        <v>449</v>
      </c>
      <c r="B181" s="264"/>
      <c r="C181" s="264"/>
      <c r="D181" s="265"/>
      <c r="E181" s="2"/>
      <c r="F181" s="222">
        <v>317110</v>
      </c>
      <c r="G181" s="191"/>
      <c r="H181" s="192"/>
      <c r="I181" s="223">
        <f>'50 03  Serv gen Fort ANOFM AOFM'!I123</f>
        <v>146</v>
      </c>
      <c r="J181" s="223">
        <f>'50 03  Serv gen Fort ANOFM AOFM'!J123</f>
        <v>95</v>
      </c>
      <c r="K181" s="223">
        <f>'50 03  Serv gen Fort ANOFM AOFM'!K123</f>
        <v>200</v>
      </c>
      <c r="L181" s="223"/>
      <c r="M181" s="223">
        <f>'50 03  Serv gen Fort ANOFM AOFM'!M123</f>
        <v>200</v>
      </c>
      <c r="N181" s="223"/>
      <c r="O181" s="223">
        <f>'50 03  Serv gen Fort ANOFM AOFM'!O123</f>
        <v>200</v>
      </c>
      <c r="P181" s="208"/>
    </row>
    <row r="182" spans="1:16" ht="15.75" customHeight="1">
      <c r="A182" s="263" t="s">
        <v>322</v>
      </c>
      <c r="B182" s="264"/>
      <c r="C182" s="264"/>
      <c r="D182" s="265"/>
      <c r="E182" s="2" t="s">
        <v>144</v>
      </c>
      <c r="F182" s="222">
        <v>318110</v>
      </c>
      <c r="G182" s="266" t="s">
        <v>72</v>
      </c>
      <c r="H182" s="267"/>
      <c r="I182" s="229">
        <f>'50 03  Serv gen Fort ANOFM AOFM'!I124</f>
        <v>0</v>
      </c>
      <c r="J182" s="223">
        <f>'50 03  Serv gen Fort ANOFM AOFM'!J124</f>
        <v>0</v>
      </c>
      <c r="K182" s="223">
        <f>'50 03  Serv gen Fort ANOFM AOFM'!K124</f>
        <v>0</v>
      </c>
      <c r="L182" s="223"/>
      <c r="M182" s="223">
        <f>'50 03  Serv gen Fort ANOFM AOFM'!M124</f>
        <v>0</v>
      </c>
      <c r="N182" s="223"/>
      <c r="O182" s="223">
        <f>'50 03  Serv gen Fort ANOFM AOFM'!O124</f>
        <v>0</v>
      </c>
      <c r="P182" s="208"/>
    </row>
    <row r="183" spans="1:16" ht="29.25" customHeight="1">
      <c r="A183" s="277" t="s">
        <v>324</v>
      </c>
      <c r="B183" s="278"/>
      <c r="C183" s="278"/>
      <c r="D183" s="279"/>
      <c r="E183" s="8"/>
      <c r="F183" s="7">
        <v>33</v>
      </c>
      <c r="G183" s="266" t="s">
        <v>72</v>
      </c>
      <c r="H183" s="267"/>
      <c r="I183" s="3">
        <f>SUM(I184:I191)</f>
        <v>481</v>
      </c>
      <c r="J183" s="229">
        <f>SUM(J184:J191)</f>
        <v>602.19999999999993</v>
      </c>
      <c r="K183" s="229">
        <f>SUM(K184:K191)</f>
        <v>690.2</v>
      </c>
      <c r="L183" s="223"/>
      <c r="M183" s="3">
        <f>SUM(M184:M191)</f>
        <v>664</v>
      </c>
      <c r="N183" s="223"/>
      <c r="O183" s="3">
        <f>SUM(O184:O191)</f>
        <v>664</v>
      </c>
      <c r="P183" s="208"/>
    </row>
    <row r="184" spans="1:16" ht="27.75" customHeight="1">
      <c r="A184" s="1" t="s">
        <v>134</v>
      </c>
      <c r="B184" s="206"/>
      <c r="C184" s="206"/>
      <c r="D184" s="207"/>
      <c r="E184" s="2" t="s">
        <v>180</v>
      </c>
      <c r="F184" s="222">
        <v>331110</v>
      </c>
      <c r="G184" s="266" t="s">
        <v>72</v>
      </c>
      <c r="H184" s="267"/>
      <c r="I184" s="208">
        <f>'50 03  Serv gen Fort ANOFM AOFM'!I126</f>
        <v>37.6</v>
      </c>
      <c r="J184" s="223">
        <f>'50 03  Serv gen Fort ANOFM AOFM'!J126</f>
        <v>108</v>
      </c>
      <c r="K184" s="223">
        <f>'50 03  Serv gen Fort ANOFM AOFM'!K126</f>
        <v>110.7</v>
      </c>
      <c r="L184" s="3"/>
      <c r="M184" s="223">
        <f>'50 03  Serv gen Fort ANOFM AOFM'!M126</f>
        <v>108</v>
      </c>
      <c r="N184" s="3"/>
      <c r="O184" s="223">
        <f>'50 03  Serv gen Fort ANOFM AOFM'!O126</f>
        <v>108</v>
      </c>
      <c r="P184" s="229"/>
    </row>
    <row r="185" spans="1:16">
      <c r="A185" s="1" t="s">
        <v>135</v>
      </c>
      <c r="B185" s="206"/>
      <c r="C185" s="206"/>
      <c r="D185" s="207"/>
      <c r="E185" s="2" t="s">
        <v>163</v>
      </c>
      <c r="F185" s="222">
        <v>332110</v>
      </c>
      <c r="G185" s="266" t="s">
        <v>72</v>
      </c>
      <c r="H185" s="267"/>
      <c r="I185" s="208">
        <f>'50 03  Serv gen Fort ANOFM AOFM'!I127</f>
        <v>44.8</v>
      </c>
      <c r="J185" s="223">
        <f>'50 03  Serv gen Fort ANOFM AOFM'!J127</f>
        <v>56.5</v>
      </c>
      <c r="K185" s="223">
        <f>'50 03  Serv gen Fort ANOFM AOFM'!K127</f>
        <v>63.5</v>
      </c>
      <c r="L185" s="223"/>
      <c r="M185" s="223">
        <f>'50 03  Serv gen Fort ANOFM AOFM'!M127</f>
        <v>63.5</v>
      </c>
      <c r="N185" s="223"/>
      <c r="O185" s="223">
        <f>'50 03  Serv gen Fort ANOFM AOFM'!O127</f>
        <v>63.5</v>
      </c>
      <c r="P185" s="208"/>
    </row>
    <row r="186" spans="1:16" ht="15.75" customHeight="1">
      <c r="A186" s="270" t="s">
        <v>130</v>
      </c>
      <c r="B186" s="271"/>
      <c r="C186" s="271"/>
      <c r="D186" s="272"/>
      <c r="E186" s="2" t="s">
        <v>160</v>
      </c>
      <c r="F186" s="222">
        <v>333110</v>
      </c>
      <c r="G186" s="266" t="s">
        <v>72</v>
      </c>
      <c r="H186" s="267"/>
      <c r="I186" s="208">
        <f>'50 03  Serv gen Fort ANOFM AOFM'!I128</f>
        <v>3.5</v>
      </c>
      <c r="J186" s="223">
        <f>'50 03  Serv gen Fort ANOFM AOFM'!J128</f>
        <v>5</v>
      </c>
      <c r="K186" s="223">
        <f>'50 03  Serv gen Fort ANOFM AOFM'!K128</f>
        <v>20</v>
      </c>
      <c r="L186" s="223"/>
      <c r="M186" s="223">
        <f>'50 03  Serv gen Fort ANOFM AOFM'!M128</f>
        <v>20</v>
      </c>
      <c r="N186" s="223"/>
      <c r="O186" s="223">
        <f>'50 03  Serv gen Fort ANOFM AOFM'!O128</f>
        <v>20</v>
      </c>
      <c r="P186" s="223"/>
    </row>
    <row r="187" spans="1:16" ht="15.75" customHeight="1">
      <c r="A187" s="1" t="s">
        <v>178</v>
      </c>
      <c r="B187" s="206"/>
      <c r="C187" s="206"/>
      <c r="D187" s="207"/>
      <c r="E187" s="2" t="s">
        <v>161</v>
      </c>
      <c r="F187" s="222">
        <v>334110</v>
      </c>
      <c r="G187" s="266" t="s">
        <v>72</v>
      </c>
      <c r="H187" s="267"/>
      <c r="I187" s="208">
        <f>'50 03  Serv gen Fort ANOFM AOFM'!I129</f>
        <v>1.2</v>
      </c>
      <c r="J187" s="223">
        <f>'50 03  Serv gen Fort ANOFM AOFM'!J129</f>
        <v>0</v>
      </c>
      <c r="K187" s="223">
        <f>'50 03  Serv gen Fort ANOFM AOFM'!K129</f>
        <v>0</v>
      </c>
      <c r="L187" s="223"/>
      <c r="M187" s="223">
        <f>'50 03  Serv gen Fort ANOFM AOFM'!M129</f>
        <v>0</v>
      </c>
      <c r="N187" s="223"/>
      <c r="O187" s="223">
        <f>'50 03  Serv gen Fort ANOFM AOFM'!O129</f>
        <v>0</v>
      </c>
      <c r="P187" s="208"/>
    </row>
    <row r="188" spans="1:16" ht="32.25" customHeight="1">
      <c r="A188" s="263" t="s">
        <v>400</v>
      </c>
      <c r="B188" s="264"/>
      <c r="C188" s="264"/>
      <c r="D188" s="265"/>
      <c r="E188" s="2" t="s">
        <v>159</v>
      </c>
      <c r="F188" s="222">
        <v>335110</v>
      </c>
      <c r="G188" s="266" t="s">
        <v>72</v>
      </c>
      <c r="H188" s="267"/>
      <c r="I188" s="208">
        <f>'50 03  Serv gen Fort ANOFM AOFM'!I130</f>
        <v>0</v>
      </c>
      <c r="J188" s="223">
        <f>'50 03  Serv gen Fort ANOFM AOFM'!J130</f>
        <v>0</v>
      </c>
      <c r="K188" s="223">
        <f>'50 03  Serv gen Fort ANOFM AOFM'!K130</f>
        <v>0</v>
      </c>
      <c r="L188" s="223"/>
      <c r="M188" s="223">
        <f>'50 03  Serv gen Fort ANOFM AOFM'!M130</f>
        <v>0</v>
      </c>
      <c r="N188" s="223"/>
      <c r="O188" s="223">
        <f>'50 03  Serv gen Fort ANOFM AOFM'!O130</f>
        <v>0</v>
      </c>
      <c r="P188" s="208"/>
    </row>
    <row r="189" spans="1:16" ht="34.5" customHeight="1">
      <c r="A189" s="350" t="s">
        <v>129</v>
      </c>
      <c r="B189" s="264"/>
      <c r="C189" s="264"/>
      <c r="D189" s="265"/>
      <c r="E189" s="2" t="s">
        <v>157</v>
      </c>
      <c r="F189" s="222">
        <v>336110</v>
      </c>
      <c r="G189" s="266" t="s">
        <v>72</v>
      </c>
      <c r="H189" s="267"/>
      <c r="I189" s="208">
        <f>'50 03  Serv gen Fort ANOFM AOFM'!I131</f>
        <v>373.9</v>
      </c>
      <c r="J189" s="223">
        <f>'50 03  Serv gen Fort ANOFM AOFM'!J131</f>
        <v>388.3</v>
      </c>
      <c r="K189" s="223">
        <f>'50 03  Serv gen Fort ANOFM AOFM'!K131</f>
        <v>423.5</v>
      </c>
      <c r="L189" s="223"/>
      <c r="M189" s="223">
        <f>'50 03  Serv gen Fort ANOFM AOFM'!M131</f>
        <v>400</v>
      </c>
      <c r="N189" s="223"/>
      <c r="O189" s="223">
        <f>'50 03  Serv gen Fort ANOFM AOFM'!O131</f>
        <v>400</v>
      </c>
      <c r="P189" s="208"/>
    </row>
    <row r="190" spans="1:16" ht="15.75" customHeight="1">
      <c r="A190" s="1" t="s">
        <v>136</v>
      </c>
      <c r="B190" s="206"/>
      <c r="C190" s="206"/>
      <c r="D190" s="207"/>
      <c r="E190" s="2"/>
      <c r="F190" s="222">
        <v>338110</v>
      </c>
      <c r="G190" s="266" t="s">
        <v>72</v>
      </c>
      <c r="H190" s="267"/>
      <c r="I190" s="208">
        <f>'50 03  Serv gen Fort ANOFM AOFM'!I132</f>
        <v>0</v>
      </c>
      <c r="J190" s="223">
        <f>'50 03  Serv gen Fort ANOFM AOFM'!J132</f>
        <v>0</v>
      </c>
      <c r="K190" s="223">
        <f>'50 03  Serv gen Fort ANOFM AOFM'!K132</f>
        <v>0</v>
      </c>
      <c r="L190" s="223"/>
      <c r="M190" s="223">
        <f>'50 03  Serv gen Fort ANOFM AOFM'!M132</f>
        <v>0</v>
      </c>
      <c r="N190" s="223"/>
      <c r="O190" s="223">
        <f>'50 03  Serv gen Fort ANOFM AOFM'!O132</f>
        <v>0</v>
      </c>
      <c r="P190" s="208"/>
    </row>
    <row r="191" spans="1:16" ht="15.75" customHeight="1">
      <c r="A191" s="258" t="s">
        <v>446</v>
      </c>
      <c r="B191" s="259"/>
      <c r="C191" s="259"/>
      <c r="D191" s="260"/>
      <c r="F191" s="18">
        <v>339110</v>
      </c>
      <c r="G191" s="261" t="s">
        <v>72</v>
      </c>
      <c r="H191" s="262"/>
      <c r="I191" s="208">
        <f>'50 03  Serv gen Fort ANOFM AOFM'!I133</f>
        <v>20</v>
      </c>
      <c r="J191" s="223">
        <f>'50 03  Serv gen Fort ANOFM AOFM'!J133</f>
        <v>44.4</v>
      </c>
      <c r="K191" s="223">
        <f>'50 03  Serv gen Fort ANOFM AOFM'!K133</f>
        <v>72.5</v>
      </c>
      <c r="L191" s="223"/>
      <c r="M191" s="223">
        <f>'50 03  Serv gen Fort ANOFM AOFM'!M133</f>
        <v>72.5</v>
      </c>
      <c r="N191" s="223"/>
      <c r="O191" s="223">
        <f>'50 03  Serv gen Fort ANOFM AOFM'!O133</f>
        <v>72.5</v>
      </c>
      <c r="P191" s="208"/>
    </row>
    <row r="192" spans="1:16" ht="34.5" customHeight="1">
      <c r="A192" s="347" t="s">
        <v>210</v>
      </c>
      <c r="B192" s="348"/>
      <c r="C192" s="348"/>
      <c r="D192" s="349"/>
      <c r="E192" s="8" t="s">
        <v>209</v>
      </c>
      <c r="F192" s="7">
        <v>25</v>
      </c>
      <c r="G192" s="266" t="s">
        <v>72</v>
      </c>
      <c r="H192" s="267"/>
      <c r="I192" s="3">
        <f>I193</f>
        <v>5899.4</v>
      </c>
      <c r="J192" s="3">
        <f>J193</f>
        <v>5360.8</v>
      </c>
      <c r="K192" s="3">
        <f>K193</f>
        <v>5660.8</v>
      </c>
      <c r="L192" s="223"/>
      <c r="M192" s="3">
        <f>M193</f>
        <v>6000</v>
      </c>
      <c r="N192" s="223"/>
      <c r="O192" s="3">
        <f>O193</f>
        <v>6100</v>
      </c>
      <c r="P192" s="208"/>
    </row>
    <row r="193" spans="1:16" ht="21" customHeight="1">
      <c r="A193" s="271" t="s">
        <v>242</v>
      </c>
      <c r="B193" s="271"/>
      <c r="C193" s="271"/>
      <c r="D193" s="272"/>
      <c r="E193" s="8" t="s">
        <v>243</v>
      </c>
      <c r="F193" s="222">
        <v>252100</v>
      </c>
      <c r="G193" s="266" t="s">
        <v>72</v>
      </c>
      <c r="H193" s="267"/>
      <c r="I193" s="194">
        <v>5899.4</v>
      </c>
      <c r="J193" s="223">
        <v>5360.8</v>
      </c>
      <c r="K193" s="223">
        <v>5660.8</v>
      </c>
      <c r="L193" s="3"/>
      <c r="M193" s="223">
        <v>6000</v>
      </c>
      <c r="N193" s="223"/>
      <c r="O193" s="223">
        <v>6100</v>
      </c>
      <c r="P193" s="229"/>
    </row>
    <row r="194" spans="1:16" ht="20.25" customHeight="1">
      <c r="G194" s="193"/>
      <c r="H194" s="194"/>
      <c r="I194" s="194"/>
      <c r="J194" s="223"/>
      <c r="K194" s="223"/>
      <c r="L194" s="223"/>
      <c r="M194" s="223"/>
      <c r="N194" s="223"/>
      <c r="O194" s="223"/>
      <c r="P194" s="208"/>
    </row>
    <row r="195" spans="1:16" ht="22.15" customHeight="1">
      <c r="A195" s="220" t="s">
        <v>239</v>
      </c>
      <c r="B195" s="220"/>
      <c r="C195" s="220"/>
      <c r="D195" s="220"/>
      <c r="E195" s="220"/>
      <c r="F195" s="220"/>
      <c r="M195" s="166"/>
      <c r="O195" s="49"/>
    </row>
    <row r="196" spans="1:16" ht="19.899999999999999" customHeight="1">
      <c r="A196" s="276" t="s">
        <v>59</v>
      </c>
      <c r="B196" s="276"/>
      <c r="C196" s="276"/>
      <c r="D196" s="276"/>
      <c r="E196" s="208" t="s">
        <v>58</v>
      </c>
      <c r="F196" s="208"/>
      <c r="G196" s="220"/>
      <c r="H196" s="220"/>
      <c r="I196" s="220"/>
      <c r="J196" s="220"/>
      <c r="K196" s="220"/>
      <c r="L196" s="220"/>
      <c r="M196" s="229"/>
      <c r="N196" s="220"/>
      <c r="O196" s="220"/>
      <c r="P196" s="220"/>
    </row>
    <row r="197" spans="1:16" ht="66" customHeight="1">
      <c r="A197" s="276"/>
      <c r="B197" s="276"/>
      <c r="C197" s="276"/>
      <c r="D197" s="276"/>
      <c r="E197" s="2" t="s">
        <v>99</v>
      </c>
      <c r="F197" s="208" t="s">
        <v>92</v>
      </c>
      <c r="G197" s="208"/>
      <c r="H197" s="208"/>
      <c r="I197" s="351" t="s">
        <v>98</v>
      </c>
      <c r="J197" s="351" t="s">
        <v>97</v>
      </c>
      <c r="K197" s="351" t="s">
        <v>443</v>
      </c>
      <c r="L197" s="209">
        <v>2016</v>
      </c>
      <c r="M197" s="351" t="s">
        <v>444</v>
      </c>
      <c r="N197" s="208">
        <v>2017</v>
      </c>
      <c r="O197" s="208">
        <v>2018</v>
      </c>
      <c r="P197" s="208">
        <v>2019</v>
      </c>
    </row>
    <row r="198" spans="1:16" ht="50.25">
      <c r="A198" s="273">
        <v>1</v>
      </c>
      <c r="B198" s="274"/>
      <c r="C198" s="274"/>
      <c r="D198" s="275"/>
      <c r="E198" s="2">
        <v>2</v>
      </c>
      <c r="F198" s="208">
        <v>3</v>
      </c>
      <c r="G198" s="228" t="s">
        <v>70</v>
      </c>
      <c r="H198" s="222" t="s">
        <v>93</v>
      </c>
      <c r="I198" s="351"/>
      <c r="J198" s="351"/>
      <c r="K198" s="351"/>
      <c r="L198" s="65" t="s">
        <v>95</v>
      </c>
      <c r="M198" s="351"/>
      <c r="N198" s="228" t="s">
        <v>70</v>
      </c>
      <c r="O198" s="228" t="s">
        <v>71</v>
      </c>
      <c r="P198" s="228" t="s">
        <v>71</v>
      </c>
    </row>
    <row r="199" spans="1:16" ht="22.9" customHeight="1">
      <c r="A199" s="268"/>
      <c r="B199" s="262"/>
      <c r="C199" s="262"/>
      <c r="D199" s="269"/>
      <c r="E199" s="92"/>
      <c r="F199" s="18"/>
      <c r="G199" s="208">
        <v>4</v>
      </c>
      <c r="H199" s="208">
        <v>5</v>
      </c>
      <c r="I199" s="208">
        <v>6</v>
      </c>
      <c r="J199" s="208">
        <v>7</v>
      </c>
      <c r="K199" s="208">
        <v>8</v>
      </c>
      <c r="L199" s="208">
        <v>9</v>
      </c>
      <c r="M199" s="208" t="s">
        <v>100</v>
      </c>
      <c r="N199" s="208">
        <v>11</v>
      </c>
      <c r="O199" s="208">
        <v>12</v>
      </c>
      <c r="P199" s="208">
        <v>13</v>
      </c>
    </row>
    <row r="200" spans="1:16" ht="22.9" customHeight="1">
      <c r="A200" s="268"/>
      <c r="B200" s="262"/>
      <c r="C200" s="262"/>
      <c r="D200" s="269"/>
      <c r="E200" s="92"/>
      <c r="F200" s="18"/>
      <c r="G200" s="18"/>
      <c r="H200" s="18"/>
      <c r="I200" s="18"/>
      <c r="J200" s="18"/>
      <c r="K200" s="18"/>
      <c r="L200" s="18"/>
      <c r="M200" s="209"/>
      <c r="N200" s="18"/>
      <c r="O200" s="18"/>
      <c r="P200" s="18"/>
    </row>
    <row r="201" spans="1:16" ht="22.9" customHeight="1">
      <c r="A201" s="268"/>
      <c r="B201" s="262"/>
      <c r="C201" s="262"/>
      <c r="D201" s="269"/>
      <c r="E201" s="92"/>
      <c r="F201" s="18"/>
      <c r="G201" s="18"/>
      <c r="H201" s="18"/>
      <c r="I201" s="18"/>
      <c r="J201" s="18"/>
      <c r="K201" s="18"/>
      <c r="L201" s="18"/>
      <c r="M201" s="209"/>
      <c r="N201" s="18"/>
      <c r="O201" s="18"/>
      <c r="P201" s="18"/>
    </row>
    <row r="202" spans="1:16" ht="22.9" customHeight="1">
      <c r="A202" s="268"/>
      <c r="B202" s="262"/>
      <c r="C202" s="262"/>
      <c r="D202" s="269"/>
      <c r="E202" s="92"/>
      <c r="F202" s="18"/>
      <c r="G202" s="18"/>
      <c r="H202" s="18"/>
      <c r="I202" s="18"/>
      <c r="J202" s="18"/>
      <c r="K202" s="18"/>
      <c r="L202" s="18"/>
      <c r="M202" s="209"/>
      <c r="N202" s="18"/>
      <c r="O202" s="18"/>
      <c r="P202" s="18"/>
    </row>
    <row r="203" spans="1:16" ht="22.9" customHeight="1">
      <c r="A203" s="268"/>
      <c r="B203" s="262"/>
      <c r="C203" s="262"/>
      <c r="D203" s="269"/>
      <c r="E203" s="92"/>
      <c r="F203" s="18"/>
      <c r="G203" s="18"/>
      <c r="H203" s="18"/>
      <c r="I203" s="18"/>
      <c r="J203" s="18"/>
      <c r="K203" s="18"/>
      <c r="L203" s="18"/>
      <c r="M203" s="209"/>
      <c r="N203" s="18"/>
      <c r="O203" s="18"/>
      <c r="P203" s="18"/>
    </row>
    <row r="204" spans="1:16" ht="22.9" customHeight="1">
      <c r="A204" s="268"/>
      <c r="B204" s="262"/>
      <c r="C204" s="262"/>
      <c r="D204" s="269"/>
      <c r="E204" s="92"/>
      <c r="F204" s="18"/>
      <c r="G204" s="18"/>
      <c r="H204" s="18"/>
      <c r="I204" s="18"/>
      <c r="J204" s="18"/>
      <c r="K204" s="18"/>
      <c r="L204" s="18"/>
      <c r="M204" s="209"/>
      <c r="N204" s="18"/>
      <c r="O204" s="18"/>
      <c r="P204" s="18"/>
    </row>
    <row r="205" spans="1:16" ht="22.9" customHeight="1">
      <c r="A205" s="268"/>
      <c r="B205" s="262"/>
      <c r="C205" s="262"/>
      <c r="D205" s="269"/>
      <c r="E205" s="92"/>
      <c r="F205" s="18"/>
      <c r="G205" s="18"/>
      <c r="H205" s="18"/>
      <c r="I205" s="18"/>
      <c r="J205" s="18"/>
      <c r="K205" s="18"/>
      <c r="L205" s="18"/>
      <c r="M205" s="209"/>
      <c r="N205" s="18"/>
      <c r="O205" s="18"/>
      <c r="P205" s="18"/>
    </row>
    <row r="206" spans="1:16" ht="23.45" customHeight="1">
      <c r="G206" s="18"/>
      <c r="H206" s="18"/>
      <c r="I206" s="18"/>
      <c r="J206" s="18"/>
      <c r="K206" s="18"/>
      <c r="L206" s="18"/>
      <c r="M206" s="209"/>
      <c r="N206" s="18"/>
      <c r="O206" s="18"/>
      <c r="P206" s="18"/>
    </row>
    <row r="207" spans="1:16" s="66" customFormat="1" ht="24.6" customHeight="1">
      <c r="A207" s="248" t="s">
        <v>636</v>
      </c>
      <c r="B207" s="249"/>
      <c r="C207" s="249"/>
      <c r="D207" s="249"/>
      <c r="E207" s="249"/>
      <c r="F207" s="249"/>
      <c r="G207" s="249"/>
      <c r="H207" s="249"/>
      <c r="I207" s="249"/>
      <c r="J207" s="249"/>
      <c r="K207" s="249"/>
      <c r="L207" s="249"/>
      <c r="M207" s="249"/>
      <c r="N207" s="249"/>
      <c r="O207" s="249"/>
      <c r="P207" s="250"/>
    </row>
    <row r="208" spans="1:16" s="66" customFormat="1" ht="24.6" customHeight="1">
      <c r="A208" s="251" t="s">
        <v>612</v>
      </c>
      <c r="B208" s="252"/>
      <c r="C208" s="252"/>
      <c r="D208" s="252"/>
      <c r="E208" s="252"/>
      <c r="F208" s="252"/>
      <c r="G208" s="252"/>
      <c r="H208" s="252"/>
      <c r="I208" s="252"/>
      <c r="J208" s="252"/>
      <c r="K208" s="252"/>
      <c r="L208" s="252"/>
      <c r="M208" s="252"/>
      <c r="N208" s="252"/>
      <c r="O208" s="252"/>
      <c r="P208" s="253"/>
    </row>
    <row r="209" spans="1:16" s="66" customFormat="1" ht="24.6" customHeight="1">
      <c r="A209" s="251" t="s">
        <v>613</v>
      </c>
      <c r="B209" s="252"/>
      <c r="C209" s="252"/>
      <c r="D209" s="252"/>
      <c r="E209" s="252"/>
      <c r="F209" s="252"/>
      <c r="G209" s="252"/>
      <c r="H209" s="252"/>
      <c r="I209" s="252"/>
      <c r="J209" s="252"/>
      <c r="K209" s="252"/>
      <c r="L209" s="252"/>
      <c r="M209" s="252"/>
      <c r="N209" s="252"/>
      <c r="O209" s="252"/>
      <c r="P209" s="253"/>
    </row>
    <row r="210" spans="1:16" s="66" customFormat="1" ht="24.6" customHeight="1">
      <c r="A210" s="254" t="s">
        <v>101</v>
      </c>
      <c r="B210" s="255"/>
      <c r="C210" s="255"/>
      <c r="D210" s="255"/>
      <c r="E210" s="255"/>
      <c r="F210" s="255"/>
      <c r="G210" s="255"/>
      <c r="H210" s="255"/>
      <c r="I210" s="255"/>
      <c r="J210" s="255"/>
      <c r="K210" s="255"/>
      <c r="L210" s="255"/>
      <c r="M210" s="255"/>
      <c r="N210" s="255"/>
      <c r="O210" s="255"/>
      <c r="P210" s="256"/>
    </row>
    <row r="211" spans="1:16">
      <c r="G211" s="235"/>
      <c r="H211" s="235"/>
      <c r="I211" s="235"/>
      <c r="J211" s="235"/>
      <c r="K211" s="235"/>
      <c r="L211" s="235"/>
      <c r="M211" s="206"/>
      <c r="N211" s="235"/>
      <c r="O211" s="235"/>
      <c r="P211" s="236"/>
    </row>
    <row r="212" spans="1:16" ht="38.450000000000003" customHeight="1">
      <c r="A212" s="257" t="s">
        <v>472</v>
      </c>
      <c r="B212" s="257"/>
      <c r="C212" s="257"/>
      <c r="D212" s="257"/>
      <c r="E212" s="257"/>
      <c r="F212" s="257"/>
      <c r="G212" s="257"/>
      <c r="H212" s="257"/>
      <c r="I212" s="257"/>
      <c r="J212" s="257"/>
      <c r="K212" s="257"/>
      <c r="L212" s="257"/>
      <c r="M212" s="257"/>
      <c r="N212" s="257"/>
      <c r="O212" s="257"/>
      <c r="P212" s="257"/>
    </row>
    <row r="213" spans="1:16">
      <c r="G213" s="237"/>
      <c r="H213" s="237"/>
      <c r="I213" s="237"/>
      <c r="J213" s="237"/>
      <c r="K213" s="237"/>
      <c r="L213" s="237"/>
      <c r="M213" s="167"/>
      <c r="N213" s="237"/>
      <c r="O213" s="237"/>
      <c r="P213" s="237"/>
    </row>
  </sheetData>
  <mergeCells count="313">
    <mergeCell ref="A118:D118"/>
    <mergeCell ref="G119:H119"/>
    <mergeCell ref="G114:H114"/>
    <mergeCell ref="G115:H115"/>
    <mergeCell ref="G189:H189"/>
    <mergeCell ref="A171:D171"/>
    <mergeCell ref="G172:H172"/>
    <mergeCell ref="A172:D172"/>
    <mergeCell ref="G173:H173"/>
    <mergeCell ref="G180:H180"/>
    <mergeCell ref="G182:H182"/>
    <mergeCell ref="G170:H170"/>
    <mergeCell ref="A170:D170"/>
    <mergeCell ref="G171:H171"/>
    <mergeCell ref="G187:H187"/>
    <mergeCell ref="G188:H188"/>
    <mergeCell ref="G160:H160"/>
    <mergeCell ref="G169:H169"/>
    <mergeCell ref="G116:H116"/>
    <mergeCell ref="G117:H117"/>
    <mergeCell ref="G162:H162"/>
    <mergeCell ref="G168:H168"/>
    <mergeCell ref="A188:D188"/>
    <mergeCell ref="A189:D189"/>
    <mergeCell ref="G113:H113"/>
    <mergeCell ref="G191:H191"/>
    <mergeCell ref="G112:H112"/>
    <mergeCell ref="G96:H96"/>
    <mergeCell ref="G97:H97"/>
    <mergeCell ref="G98:H98"/>
    <mergeCell ref="G99:H99"/>
    <mergeCell ref="G108:H108"/>
    <mergeCell ref="G109:H109"/>
    <mergeCell ref="G107:H107"/>
    <mergeCell ref="G101:H101"/>
    <mergeCell ref="G110:H110"/>
    <mergeCell ref="G102:H102"/>
    <mergeCell ref="G103:H103"/>
    <mergeCell ref="G104:H104"/>
    <mergeCell ref="G105:H105"/>
    <mergeCell ref="G106:H106"/>
    <mergeCell ref="G175:H175"/>
    <mergeCell ref="G184:H184"/>
    <mergeCell ref="G126:H126"/>
    <mergeCell ref="G127:H127"/>
    <mergeCell ref="G138:H138"/>
    <mergeCell ref="G136:H136"/>
    <mergeCell ref="G140:H140"/>
    <mergeCell ref="A127:D127"/>
    <mergeCell ref="A128:D128"/>
    <mergeCell ref="A120:D120"/>
    <mergeCell ref="G121:H121"/>
    <mergeCell ref="G122:H122"/>
    <mergeCell ref="A121:D121"/>
    <mergeCell ref="A123:D123"/>
    <mergeCell ref="G183:H183"/>
    <mergeCell ref="G178:H178"/>
    <mergeCell ref="G167:H167"/>
    <mergeCell ref="G124:H124"/>
    <mergeCell ref="G145:H145"/>
    <mergeCell ref="G154:H154"/>
    <mergeCell ref="G155:H155"/>
    <mergeCell ref="G156:H156"/>
    <mergeCell ref="G157:H157"/>
    <mergeCell ref="G150:H150"/>
    <mergeCell ref="G151:H151"/>
    <mergeCell ref="G152:H152"/>
    <mergeCell ref="G153:H153"/>
    <mergeCell ref="G128:H128"/>
    <mergeCell ref="G134:H134"/>
    <mergeCell ref="G135:H135"/>
    <mergeCell ref="A129:D129"/>
    <mergeCell ref="I197:I198"/>
    <mergeCell ref="J197:J198"/>
    <mergeCell ref="K197:K198"/>
    <mergeCell ref="A173:D173"/>
    <mergeCell ref="G179:H179"/>
    <mergeCell ref="G190:H190"/>
    <mergeCell ref="G185:H185"/>
    <mergeCell ref="G186:H186"/>
    <mergeCell ref="M197:M198"/>
    <mergeCell ref="A182:D182"/>
    <mergeCell ref="A134:D134"/>
    <mergeCell ref="G143:H143"/>
    <mergeCell ref="G192:H192"/>
    <mergeCell ref="A191:D191"/>
    <mergeCell ref="A192:D192"/>
    <mergeCell ref="A193:D193"/>
    <mergeCell ref="G94:H94"/>
    <mergeCell ref="A94:D94"/>
    <mergeCell ref="G100:H100"/>
    <mergeCell ref="G130:H130"/>
    <mergeCell ref="A130:D130"/>
    <mergeCell ref="G131:H131"/>
    <mergeCell ref="G137:H137"/>
    <mergeCell ref="A169:D169"/>
    <mergeCell ref="A175:D175"/>
    <mergeCell ref="A143:D143"/>
    <mergeCell ref="A122:D122"/>
    <mergeCell ref="G123:H123"/>
    <mergeCell ref="A136:D136"/>
    <mergeCell ref="G133:H133"/>
    <mergeCell ref="A137:D137"/>
    <mergeCell ref="A167:D167"/>
    <mergeCell ref="G159:H159"/>
    <mergeCell ref="G158:H158"/>
    <mergeCell ref="G149:H149"/>
    <mergeCell ref="G144:H144"/>
    <mergeCell ref="A144:D144"/>
    <mergeCell ref="A142:D142"/>
    <mergeCell ref="G142:H142"/>
    <mergeCell ref="G95:H95"/>
    <mergeCell ref="A176:D176"/>
    <mergeCell ref="G177:H177"/>
    <mergeCell ref="G164:H164"/>
    <mergeCell ref="G165:H165"/>
    <mergeCell ref="G166:H166"/>
    <mergeCell ref="G146:H146"/>
    <mergeCell ref="G147:H147"/>
    <mergeCell ref="G148:H148"/>
    <mergeCell ref="G161:H161"/>
    <mergeCell ref="A140:D140"/>
    <mergeCell ref="G176:H176"/>
    <mergeCell ref="A117:D117"/>
    <mergeCell ref="G118:H118"/>
    <mergeCell ref="G111:H111"/>
    <mergeCell ref="G163:H163"/>
    <mergeCell ref="A131:D131"/>
    <mergeCell ref="G132:H132"/>
    <mergeCell ref="A168:D168"/>
    <mergeCell ref="A119:D119"/>
    <mergeCell ref="G120:H120"/>
    <mergeCell ref="G129:H129"/>
    <mergeCell ref="A124:D124"/>
    <mergeCell ref="G125:H125"/>
    <mergeCell ref="G92:H92"/>
    <mergeCell ref="A92:D92"/>
    <mergeCell ref="G93:H93"/>
    <mergeCell ref="A78:A80"/>
    <mergeCell ref="G89:H89"/>
    <mergeCell ref="A86:P86"/>
    <mergeCell ref="A87:D88"/>
    <mergeCell ref="E87:F87"/>
    <mergeCell ref="G88:H88"/>
    <mergeCell ref="K88:L88"/>
    <mergeCell ref="M88:N88"/>
    <mergeCell ref="O88:P88"/>
    <mergeCell ref="G87:H87"/>
    <mergeCell ref="K87:L87"/>
    <mergeCell ref="M87:N87"/>
    <mergeCell ref="O87:P87"/>
    <mergeCell ref="C80:I80"/>
    <mergeCell ref="C81:I81"/>
    <mergeCell ref="A93:D93"/>
    <mergeCell ref="A68:C68"/>
    <mergeCell ref="D68:P68"/>
    <mergeCell ref="A69:C69"/>
    <mergeCell ref="D69:P69"/>
    <mergeCell ref="O62:P62"/>
    <mergeCell ref="A57:B57"/>
    <mergeCell ref="I57:J57"/>
    <mergeCell ref="A58:B58"/>
    <mergeCell ref="I58:J58"/>
    <mergeCell ref="A67:P67"/>
    <mergeCell ref="A61:P61"/>
    <mergeCell ref="A62:B62"/>
    <mergeCell ref="C62:N62"/>
    <mergeCell ref="A63:B63"/>
    <mergeCell ref="C65:H65"/>
    <mergeCell ref="C63:N63"/>
    <mergeCell ref="O63:P63"/>
    <mergeCell ref="A64:B64"/>
    <mergeCell ref="C64:N64"/>
    <mergeCell ref="A75:A77"/>
    <mergeCell ref="A81:A83"/>
    <mergeCell ref="D70:P70"/>
    <mergeCell ref="A70:C70"/>
    <mergeCell ref="A72:P72"/>
    <mergeCell ref="A73:A74"/>
    <mergeCell ref="B73:B74"/>
    <mergeCell ref="C73:I74"/>
    <mergeCell ref="J73:J74"/>
    <mergeCell ref="C77:I77"/>
    <mergeCell ref="C76:I76"/>
    <mergeCell ref="I56:J56"/>
    <mergeCell ref="A60:B60"/>
    <mergeCell ref="I59:J59"/>
    <mergeCell ref="A59:B59"/>
    <mergeCell ref="A56:B56"/>
    <mergeCell ref="O64:P64"/>
    <mergeCell ref="A65:B65"/>
    <mergeCell ref="O65:P65"/>
    <mergeCell ref="A46:C46"/>
    <mergeCell ref="E46:F46"/>
    <mergeCell ref="G46:H46"/>
    <mergeCell ref="A47:C47"/>
    <mergeCell ref="E47:F47"/>
    <mergeCell ref="G47:H47"/>
    <mergeCell ref="A48:C48"/>
    <mergeCell ref="E48:F48"/>
    <mergeCell ref="G48:H48"/>
    <mergeCell ref="G49:H49"/>
    <mergeCell ref="A51:P51"/>
    <mergeCell ref="A49:C49"/>
    <mergeCell ref="E49:F49"/>
    <mergeCell ref="A55:B55"/>
    <mergeCell ref="I55:J55"/>
    <mergeCell ref="A52:B53"/>
    <mergeCell ref="C52:H52"/>
    <mergeCell ref="I52:J53"/>
    <mergeCell ref="A54:B54"/>
    <mergeCell ref="I54:J54"/>
    <mergeCell ref="A45:C45"/>
    <mergeCell ref="E45:F45"/>
    <mergeCell ref="G45:H45"/>
    <mergeCell ref="A42:C42"/>
    <mergeCell ref="E42:F42"/>
    <mergeCell ref="G42:H42"/>
    <mergeCell ref="A43:C43"/>
    <mergeCell ref="E43:F43"/>
    <mergeCell ref="G43:H43"/>
    <mergeCell ref="E44:F44"/>
    <mergeCell ref="G44:H44"/>
    <mergeCell ref="A39:P39"/>
    <mergeCell ref="A40:C41"/>
    <mergeCell ref="D40:F40"/>
    <mergeCell ref="G40:J40"/>
    <mergeCell ref="K40:M40"/>
    <mergeCell ref="N40:P40"/>
    <mergeCell ref="E41:F41"/>
    <mergeCell ref="A44:C44"/>
    <mergeCell ref="A33:B33"/>
    <mergeCell ref="G33:H33"/>
    <mergeCell ref="G37:H37"/>
    <mergeCell ref="K37:L37"/>
    <mergeCell ref="A34:B34"/>
    <mergeCell ref="G34:H34"/>
    <mergeCell ref="A36:B36"/>
    <mergeCell ref="G36:H36"/>
    <mergeCell ref="A37:B37"/>
    <mergeCell ref="A35:B35"/>
    <mergeCell ref="G35:H35"/>
    <mergeCell ref="G41:H41"/>
    <mergeCell ref="A32:B32"/>
    <mergeCell ref="G32:H32"/>
    <mergeCell ref="A29:B29"/>
    <mergeCell ref="G29:H29"/>
    <mergeCell ref="A25:B26"/>
    <mergeCell ref="C25:F25"/>
    <mergeCell ref="A28:B28"/>
    <mergeCell ref="G28:H28"/>
    <mergeCell ref="A27:B27"/>
    <mergeCell ref="G27:H27"/>
    <mergeCell ref="G25:H25"/>
    <mergeCell ref="G26:H26"/>
    <mergeCell ref="N2:P2"/>
    <mergeCell ref="E4:J4"/>
    <mergeCell ref="D5:L5"/>
    <mergeCell ref="A8:C8"/>
    <mergeCell ref="D8:O8"/>
    <mergeCell ref="A10:C10"/>
    <mergeCell ref="D10:O10"/>
    <mergeCell ref="A12:P12"/>
    <mergeCell ref="A14:D15"/>
    <mergeCell ref="E14:F14"/>
    <mergeCell ref="K15:L15"/>
    <mergeCell ref="M15:N15"/>
    <mergeCell ref="O15:P15"/>
    <mergeCell ref="G14:H14"/>
    <mergeCell ref="K14:L14"/>
    <mergeCell ref="M14:N14"/>
    <mergeCell ref="G15:H15"/>
    <mergeCell ref="K26:L26"/>
    <mergeCell ref="M26:N26"/>
    <mergeCell ref="O26:P26"/>
    <mergeCell ref="M25:N25"/>
    <mergeCell ref="A30:B30"/>
    <mergeCell ref="G30:H30"/>
    <mergeCell ref="A31:B31"/>
    <mergeCell ref="G31:H31"/>
    <mergeCell ref="A9:C9"/>
    <mergeCell ref="D9:O9"/>
    <mergeCell ref="O14:P14"/>
    <mergeCell ref="A20:D20"/>
    <mergeCell ref="A21:D21"/>
    <mergeCell ref="A22:D22"/>
    <mergeCell ref="K25:L25"/>
    <mergeCell ref="A23:D23"/>
    <mergeCell ref="O25:P25"/>
    <mergeCell ref="A207:P207"/>
    <mergeCell ref="A208:P208"/>
    <mergeCell ref="A209:P209"/>
    <mergeCell ref="A210:P210"/>
    <mergeCell ref="A212:P212"/>
    <mergeCell ref="A139:D139"/>
    <mergeCell ref="G139:H139"/>
    <mergeCell ref="A174:D174"/>
    <mergeCell ref="G174:H174"/>
    <mergeCell ref="G193:H193"/>
    <mergeCell ref="A181:D181"/>
    <mergeCell ref="A204:D204"/>
    <mergeCell ref="A205:D205"/>
    <mergeCell ref="A202:D202"/>
    <mergeCell ref="A203:D203"/>
    <mergeCell ref="A200:D200"/>
    <mergeCell ref="A201:D201"/>
    <mergeCell ref="A179:D179"/>
    <mergeCell ref="A180:D180"/>
    <mergeCell ref="A186:D186"/>
    <mergeCell ref="A198:D198"/>
    <mergeCell ref="A199:D199"/>
    <mergeCell ref="A196:D197"/>
    <mergeCell ref="A183:D183"/>
  </mergeCells>
  <phoneticPr fontId="12" type="noConversion"/>
  <printOptions horizontalCentered="1"/>
  <pageMargins left="0" right="0" top="0" bottom="0" header="0" footer="0"/>
  <pageSetup paperSize="9" scale="59" orientation="portrait" r:id="rId1"/>
  <rowBreaks count="3" manualBreakCount="3">
    <brk id="61" max="15" man="1"/>
    <brk id="114" max="15" man="1"/>
    <brk id="174" max="15" man="1"/>
  </rowBreaks>
</worksheet>
</file>

<file path=xl/worksheets/sheet2.xml><?xml version="1.0" encoding="utf-8"?>
<worksheet xmlns="http://schemas.openxmlformats.org/spreadsheetml/2006/main" xmlns:r="http://schemas.openxmlformats.org/officeDocument/2006/relationships">
  <sheetPr>
    <tabColor rgb="FFFFFF00"/>
  </sheetPr>
  <dimension ref="A1:P148"/>
  <sheetViews>
    <sheetView showZeros="0" topLeftCell="A5" zoomScaleNormal="100" zoomScaleSheetLayoutView="79" workbookViewId="0">
      <selection activeCell="I17" sqref="I17"/>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9.85546875" style="46" customWidth="1"/>
    <col min="7" max="7" width="7.140625" style="46" customWidth="1"/>
    <col min="8" max="8" width="6.28515625" style="46" customWidth="1"/>
    <col min="9" max="9" width="11.5703125" style="46" customWidth="1"/>
    <col min="10" max="10" width="10.42578125" style="46" customWidth="1"/>
    <col min="11" max="11" width="11.28515625" style="46" customWidth="1"/>
    <col min="12" max="12" width="7.28515625" style="46" customWidth="1"/>
    <col min="13" max="13" width="10.5703125" style="46" customWidth="1"/>
    <col min="14" max="14" width="9.85546875" style="46" customWidth="1"/>
    <col min="15" max="15" width="9.7109375" style="46" customWidth="1"/>
    <col min="16" max="16" width="10.8554687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614</v>
      </c>
      <c r="E7" s="282"/>
      <c r="F7" s="282"/>
      <c r="G7" s="282"/>
      <c r="H7" s="282"/>
      <c r="I7" s="282"/>
      <c r="J7" s="282"/>
      <c r="K7" s="282"/>
      <c r="L7" s="282"/>
      <c r="M7" s="282"/>
      <c r="N7" s="282"/>
      <c r="O7" s="282"/>
      <c r="P7" s="2" t="s">
        <v>486</v>
      </c>
    </row>
    <row r="8" spans="1:16" ht="23.45" customHeight="1">
      <c r="A8" s="281" t="s">
        <v>88</v>
      </c>
      <c r="B8" s="281"/>
      <c r="C8" s="281"/>
      <c r="D8" s="305" t="s">
        <v>398</v>
      </c>
      <c r="E8" s="342"/>
      <c r="F8" s="342"/>
      <c r="G8" s="342"/>
      <c r="H8" s="342"/>
      <c r="I8" s="342"/>
      <c r="J8" s="342"/>
      <c r="K8" s="342"/>
      <c r="L8" s="342"/>
      <c r="M8" s="342"/>
      <c r="N8" s="342"/>
      <c r="O8" s="306"/>
      <c r="P8" s="8" t="s">
        <v>487</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220" t="s">
        <v>91</v>
      </c>
      <c r="B14" s="220"/>
      <c r="C14" s="220"/>
      <c r="D14" s="220"/>
      <c r="E14" s="2" t="s">
        <v>204</v>
      </c>
      <c r="F14" s="208"/>
      <c r="G14" s="191" t="s">
        <v>72</v>
      </c>
      <c r="H14" s="192"/>
      <c r="I14" s="3">
        <f>I15+I16+I17+I18+I19+I20</f>
        <v>14591.199999999999</v>
      </c>
      <c r="J14" s="3">
        <f>J15+J16+J17+J18+J19+J20</f>
        <v>11780.9</v>
      </c>
      <c r="K14" s="3">
        <f>K15+K16+K17+K18+K19+K20</f>
        <v>11584.900000000001</v>
      </c>
      <c r="L14" s="82"/>
      <c r="M14" s="3">
        <f>M15+M16+M17+M18+M19+M20</f>
        <v>10665.800000000001</v>
      </c>
      <c r="N14" s="82"/>
      <c r="O14" s="3">
        <f>O15+O16+O17+O18+O19+O20</f>
        <v>10888.100000000002</v>
      </c>
      <c r="P14" s="48"/>
    </row>
    <row r="15" spans="1:16" ht="23.45" customHeight="1">
      <c r="A15" s="245" t="s">
        <v>323</v>
      </c>
      <c r="B15" s="197"/>
      <c r="C15" s="197"/>
      <c r="D15" s="198"/>
      <c r="E15" s="2"/>
      <c r="F15" s="222">
        <v>21</v>
      </c>
      <c r="G15" s="193" t="s">
        <v>72</v>
      </c>
      <c r="H15" s="194"/>
      <c r="I15" s="223">
        <f>I82</f>
        <v>10297.799999999999</v>
      </c>
      <c r="J15" s="223">
        <f>J82</f>
        <v>7395.2</v>
      </c>
      <c r="K15" s="223">
        <f>K82</f>
        <v>7317</v>
      </c>
      <c r="L15" s="242"/>
      <c r="M15" s="223">
        <f>M82</f>
        <v>7590.6</v>
      </c>
      <c r="N15" s="50"/>
      <c r="O15" s="223">
        <f>O82</f>
        <v>7875.3000000000011</v>
      </c>
      <c r="P15" s="194"/>
    </row>
    <row r="16" spans="1:16" ht="18.75" customHeight="1">
      <c r="A16" s="245" t="s">
        <v>128</v>
      </c>
      <c r="B16" s="197"/>
      <c r="C16" s="197"/>
      <c r="D16" s="198"/>
      <c r="E16" s="2"/>
      <c r="F16" s="222">
        <v>22</v>
      </c>
      <c r="G16" s="193" t="s">
        <v>72</v>
      </c>
      <c r="H16" s="194"/>
      <c r="I16" s="223">
        <f>I86</f>
        <v>1139.8999999999999</v>
      </c>
      <c r="J16" s="223">
        <f>J86</f>
        <v>1987.2999999999997</v>
      </c>
      <c r="K16" s="223">
        <f>K86</f>
        <v>2011.1000000000001</v>
      </c>
      <c r="L16" s="242"/>
      <c r="M16" s="223">
        <f>M86</f>
        <v>1822.4</v>
      </c>
      <c r="N16" s="50"/>
      <c r="O16" s="223">
        <f>O86</f>
        <v>1760.0000000000002</v>
      </c>
      <c r="P16" s="194"/>
    </row>
    <row r="17" spans="1:16" ht="34.5" customHeight="1">
      <c r="A17" s="263" t="s">
        <v>124</v>
      </c>
      <c r="B17" s="264"/>
      <c r="C17" s="264"/>
      <c r="D17" s="265"/>
      <c r="E17" s="2"/>
      <c r="F17" s="222">
        <v>27</v>
      </c>
      <c r="G17" s="193" t="s">
        <v>72</v>
      </c>
      <c r="H17" s="194"/>
      <c r="I17" s="223">
        <f>I107</f>
        <v>295.10000000000002</v>
      </c>
      <c r="J17" s="223">
        <f>J107</f>
        <v>92.1</v>
      </c>
      <c r="K17" s="223">
        <f>K107</f>
        <v>92.1</v>
      </c>
      <c r="L17" s="242"/>
      <c r="M17" s="223">
        <f>M107</f>
        <v>92.1</v>
      </c>
      <c r="N17" s="50"/>
      <c r="O17" s="223">
        <f>O107</f>
        <v>92.1</v>
      </c>
      <c r="P17" s="194"/>
    </row>
    <row r="18" spans="1:16" ht="20.25" customHeight="1">
      <c r="A18" s="263" t="s">
        <v>333</v>
      </c>
      <c r="B18" s="264"/>
      <c r="C18" s="264"/>
      <c r="D18" s="265"/>
      <c r="E18" s="2"/>
      <c r="F18" s="222">
        <v>28</v>
      </c>
      <c r="G18" s="193" t="s">
        <v>72</v>
      </c>
      <c r="H18" s="194"/>
      <c r="I18" s="223">
        <f>I110</f>
        <v>0</v>
      </c>
      <c r="J18" s="223">
        <f>J110</f>
        <v>0</v>
      </c>
      <c r="K18" s="223">
        <f>K110</f>
        <v>0</v>
      </c>
      <c r="L18" s="242"/>
      <c r="M18" s="223">
        <f>M110</f>
        <v>0</v>
      </c>
      <c r="N18" s="50"/>
      <c r="O18" s="223">
        <f>O110</f>
        <v>0</v>
      </c>
      <c r="P18" s="194"/>
    </row>
    <row r="19" spans="1:16" ht="17.25" customHeight="1">
      <c r="A19" s="263" t="s">
        <v>325</v>
      </c>
      <c r="B19" s="264"/>
      <c r="C19" s="264"/>
      <c r="D19" s="265"/>
      <c r="E19" s="2"/>
      <c r="F19" s="222">
        <v>31</v>
      </c>
      <c r="G19" s="193" t="s">
        <v>72</v>
      </c>
      <c r="H19" s="194"/>
      <c r="I19" s="223">
        <f>I115</f>
        <v>2103.6</v>
      </c>
      <c r="J19" s="223">
        <f>J115</f>
        <v>1114.3</v>
      </c>
      <c r="K19" s="223">
        <f>K115</f>
        <v>881.5</v>
      </c>
      <c r="L19" s="242"/>
      <c r="M19" s="223">
        <f>M115</f>
        <v>0</v>
      </c>
      <c r="N19" s="50"/>
      <c r="O19" s="223">
        <f>O115</f>
        <v>0</v>
      </c>
      <c r="P19" s="194"/>
    </row>
    <row r="20" spans="1:16" ht="18" customHeight="1">
      <c r="A20" s="263" t="s">
        <v>324</v>
      </c>
      <c r="B20" s="264"/>
      <c r="C20" s="264"/>
      <c r="D20" s="265"/>
      <c r="E20" s="2"/>
      <c r="F20" s="222">
        <v>33</v>
      </c>
      <c r="G20" s="193" t="s">
        <v>72</v>
      </c>
      <c r="H20" s="194"/>
      <c r="I20" s="223">
        <f>I122</f>
        <v>754.8</v>
      </c>
      <c r="J20" s="223">
        <f>J122</f>
        <v>1192</v>
      </c>
      <c r="K20" s="223">
        <f>K122</f>
        <v>1283.2</v>
      </c>
      <c r="L20" s="242"/>
      <c r="M20" s="223">
        <f>M122</f>
        <v>1160.7</v>
      </c>
      <c r="N20" s="50"/>
      <c r="O20" s="223">
        <f>O122</f>
        <v>1160.7</v>
      </c>
      <c r="P20" s="194"/>
    </row>
    <row r="21" spans="1:16" ht="14.45"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18"/>
      <c r="D24" s="18"/>
      <c r="E24" s="92"/>
      <c r="F24" s="18"/>
      <c r="G24" s="298" t="s">
        <v>72</v>
      </c>
      <c r="H24" s="298"/>
      <c r="I24" s="169">
        <f>(I25+I29+I33)</f>
        <v>14591.199999999999</v>
      </c>
      <c r="J24" s="169">
        <f>(J25+J29+J33)</f>
        <v>11780.9</v>
      </c>
      <c r="K24" s="169">
        <f>(K25+K29+K33)</f>
        <v>11584.900000000001</v>
      </c>
      <c r="L24" s="169">
        <f>L25+L29+L33</f>
        <v>0</v>
      </c>
      <c r="M24" s="136">
        <f>(M25+M29+M33)</f>
        <v>10665.800000000001</v>
      </c>
      <c r="N24" s="169">
        <f>N25+N29+N33</f>
        <v>0</v>
      </c>
      <c r="O24" s="169">
        <f>(O25+O29+O33)</f>
        <v>10888.100000000002</v>
      </c>
      <c r="P24" s="169">
        <f>P25+P29+P33</f>
        <v>0</v>
      </c>
    </row>
    <row r="25" spans="1:16" ht="32.450000000000003" customHeight="1">
      <c r="A25" s="294" t="s">
        <v>115</v>
      </c>
      <c r="B25" s="295"/>
      <c r="C25" s="54">
        <v>112</v>
      </c>
      <c r="D25" s="93" t="s">
        <v>56</v>
      </c>
      <c r="E25" s="92" t="s">
        <v>204</v>
      </c>
      <c r="F25" s="18">
        <v>14</v>
      </c>
      <c r="G25" s="276" t="s">
        <v>72</v>
      </c>
      <c r="H25" s="276"/>
      <c r="I25" s="208"/>
      <c r="J25" s="18">
        <f>J26+J27+J28</f>
        <v>0</v>
      </c>
      <c r="K25" s="18">
        <v>26.4</v>
      </c>
      <c r="L25" s="56"/>
      <c r="M25" s="18">
        <v>26.4</v>
      </c>
      <c r="N25" s="56"/>
      <c r="O25" s="18">
        <v>26.4</v>
      </c>
      <c r="P25" s="56"/>
    </row>
    <row r="26" spans="1:16" ht="18.600000000000001" hidden="1" customHeight="1">
      <c r="A26" s="268"/>
      <c r="B26" s="269"/>
      <c r="C26" s="18"/>
      <c r="D26" s="18"/>
      <c r="E26" s="92"/>
      <c r="F26" s="18"/>
      <c r="G26" s="276" t="s">
        <v>72</v>
      </c>
      <c r="H26" s="276"/>
      <c r="I26" s="208"/>
      <c r="J26" s="78"/>
      <c r="K26" s="18">
        <v>0</v>
      </c>
      <c r="L26" s="56"/>
      <c r="M26" s="78"/>
      <c r="N26" s="56"/>
      <c r="O26" s="78"/>
      <c r="P26" s="56"/>
    </row>
    <row r="27" spans="1:16" ht="18.600000000000001" hidden="1" customHeight="1">
      <c r="A27" s="268"/>
      <c r="B27" s="269"/>
      <c r="C27" s="18"/>
      <c r="D27" s="18"/>
      <c r="E27" s="92"/>
      <c r="F27" s="18"/>
      <c r="G27" s="276" t="s">
        <v>72</v>
      </c>
      <c r="H27" s="276"/>
      <c r="I27" s="208"/>
      <c r="J27" s="78"/>
      <c r="K27" s="18"/>
      <c r="L27" s="56"/>
      <c r="M27" s="78"/>
      <c r="N27" s="56"/>
      <c r="O27" s="78"/>
      <c r="P27" s="56"/>
    </row>
    <row r="28" spans="1:16" ht="18.600000000000001" hidden="1" customHeight="1">
      <c r="A28" s="280"/>
      <c r="B28" s="280"/>
      <c r="C28" s="18"/>
      <c r="D28" s="18"/>
      <c r="E28" s="92"/>
      <c r="F28" s="18"/>
      <c r="G28" s="276" t="s">
        <v>72</v>
      </c>
      <c r="H28" s="276"/>
      <c r="I28" s="208"/>
      <c r="J28" s="78"/>
      <c r="K28" s="18"/>
      <c r="L28" s="56"/>
      <c r="M28" s="78"/>
      <c r="N28" s="56"/>
      <c r="O28" s="78"/>
      <c r="P28" s="56"/>
    </row>
    <row r="29" spans="1:16" ht="32.450000000000003" customHeight="1">
      <c r="A29" s="294" t="s">
        <v>116</v>
      </c>
      <c r="B29" s="295"/>
      <c r="C29" s="54">
        <v>112</v>
      </c>
      <c r="D29" s="18"/>
      <c r="E29" s="92"/>
      <c r="F29" s="18"/>
      <c r="G29" s="276" t="s">
        <v>72</v>
      </c>
      <c r="H29" s="276"/>
      <c r="I29" s="208"/>
      <c r="J29" s="18">
        <f>J30+J31+J32</f>
        <v>0</v>
      </c>
      <c r="K29" s="18">
        <f>K30+K31+K32</f>
        <v>0</v>
      </c>
      <c r="L29" s="56"/>
      <c r="M29" s="18">
        <f>M30+M31+M32</f>
        <v>0</v>
      </c>
      <c r="N29" s="56"/>
      <c r="O29" s="18">
        <f>O30+O31+O32</f>
        <v>0</v>
      </c>
      <c r="P29" s="56"/>
    </row>
    <row r="30" spans="1:16" ht="19.149999999999999" hidden="1" customHeight="1">
      <c r="A30" s="280"/>
      <c r="B30" s="280"/>
      <c r="C30" s="18"/>
      <c r="D30" s="18"/>
      <c r="E30" s="92"/>
      <c r="F30" s="18"/>
      <c r="G30" s="276" t="s">
        <v>72</v>
      </c>
      <c r="H30" s="276"/>
      <c r="I30" s="208"/>
      <c r="J30" s="78"/>
      <c r="K30" s="18"/>
      <c r="L30" s="56"/>
      <c r="M30" s="78"/>
      <c r="N30" s="56"/>
      <c r="O30" s="78"/>
      <c r="P30" s="56"/>
    </row>
    <row r="31" spans="1:16" ht="19.149999999999999" hidden="1" customHeight="1">
      <c r="A31" s="268"/>
      <c r="B31" s="269"/>
      <c r="C31" s="18"/>
      <c r="D31" s="18"/>
      <c r="E31" s="92"/>
      <c r="F31" s="18"/>
      <c r="G31" s="273" t="s">
        <v>72</v>
      </c>
      <c r="H31" s="275"/>
      <c r="I31" s="208"/>
      <c r="J31" s="78"/>
      <c r="K31" s="18"/>
      <c r="L31" s="56"/>
      <c r="M31" s="78"/>
      <c r="N31" s="56"/>
      <c r="O31" s="78"/>
      <c r="P31" s="56"/>
    </row>
    <row r="32" spans="1:16" ht="19.149999999999999" hidden="1" customHeight="1">
      <c r="A32" s="268"/>
      <c r="B32" s="269"/>
      <c r="C32" s="18"/>
      <c r="D32" s="18"/>
      <c r="E32" s="92"/>
      <c r="F32" s="18"/>
      <c r="G32" s="273" t="s">
        <v>72</v>
      </c>
      <c r="H32" s="275"/>
      <c r="I32" s="208"/>
      <c r="J32" s="78"/>
      <c r="K32" s="18"/>
      <c r="L32" s="56"/>
      <c r="M32" s="78"/>
      <c r="N32" s="56"/>
      <c r="O32" s="78"/>
      <c r="P32" s="56"/>
    </row>
    <row r="33" spans="1:16" ht="54" customHeight="1">
      <c r="A33" s="302" t="s">
        <v>117</v>
      </c>
      <c r="B33" s="303"/>
      <c r="C33" s="54">
        <v>111</v>
      </c>
      <c r="D33" s="18"/>
      <c r="E33" s="92"/>
      <c r="F33" s="18"/>
      <c r="G33" s="273" t="s">
        <v>72</v>
      </c>
      <c r="H33" s="275"/>
      <c r="I33" s="19">
        <f>I14-(I25+I29)</f>
        <v>14591.199999999999</v>
      </c>
      <c r="J33" s="19">
        <f>J14-(J25+J29)</f>
        <v>11780.9</v>
      </c>
      <c r="K33" s="19">
        <f>K14-(K25+K29)</f>
        <v>11558.500000000002</v>
      </c>
      <c r="L33" s="56"/>
      <c r="M33" s="19">
        <f>M14-(M25+M29)</f>
        <v>10639.400000000001</v>
      </c>
      <c r="N33" s="56"/>
      <c r="O33" s="19">
        <f>O14-(O25+O29)</f>
        <v>10861.700000000003</v>
      </c>
      <c r="P33" s="56"/>
    </row>
    <row r="34" spans="1:16" ht="20.45" hidden="1" customHeight="1">
      <c r="A34" s="268"/>
      <c r="B34" s="269"/>
      <c r="C34" s="18"/>
      <c r="D34" s="18"/>
      <c r="E34" s="92"/>
      <c r="F34" s="18"/>
      <c r="G34" s="273" t="s">
        <v>72</v>
      </c>
      <c r="H34" s="275"/>
      <c r="I34" s="208" t="s">
        <v>72</v>
      </c>
      <c r="J34" s="18"/>
      <c r="K34" s="268"/>
      <c r="L34" s="269"/>
      <c r="M34" s="78"/>
      <c r="N34" s="56"/>
      <c r="O34" s="78"/>
      <c r="P34" s="56"/>
    </row>
    <row r="35" spans="1:16" ht="14.45" customHeight="1"/>
    <row r="36" spans="1:16" ht="14.45" customHeight="1">
      <c r="A36" s="299" t="s">
        <v>467</v>
      </c>
      <c r="B36" s="352"/>
      <c r="C36" s="352"/>
      <c r="D36" s="352"/>
      <c r="E36" s="352"/>
      <c r="F36" s="352"/>
      <c r="G36" s="352"/>
      <c r="H36" s="352"/>
      <c r="I36" s="352"/>
      <c r="J36" s="352"/>
      <c r="K36" s="352"/>
      <c r="L36" s="352"/>
      <c r="M36" s="352"/>
      <c r="N36" s="352"/>
      <c r="O36" s="352"/>
      <c r="P36" s="353"/>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f>
        <v>11584.900000000001</v>
      </c>
      <c r="H39" s="276"/>
      <c r="I39" s="208"/>
      <c r="J39" s="223">
        <f>J40</f>
        <v>11584.900000000001</v>
      </c>
      <c r="K39" s="223">
        <f>K40</f>
        <v>10665.800000000001</v>
      </c>
      <c r="L39" s="208"/>
      <c r="M39" s="223">
        <f>M40</f>
        <v>10665.800000000001</v>
      </c>
      <c r="N39" s="223">
        <f>N40</f>
        <v>10888.100000000002</v>
      </c>
      <c r="O39" s="208"/>
      <c r="P39" s="223">
        <f>P40</f>
        <v>10888.100000000002</v>
      </c>
    </row>
    <row r="40" spans="1:16" s="57" customFormat="1" ht="20.45" customHeight="1">
      <c r="A40" s="301" t="s">
        <v>106</v>
      </c>
      <c r="B40" s="301"/>
      <c r="C40" s="301"/>
      <c r="D40" s="224" t="s">
        <v>110</v>
      </c>
      <c r="E40" s="308"/>
      <c r="F40" s="308"/>
      <c r="G40" s="309">
        <f>K14</f>
        <v>11584.900000000001</v>
      </c>
      <c r="H40" s="308"/>
      <c r="I40" s="224"/>
      <c r="J40" s="225">
        <f>G40</f>
        <v>11584.900000000001</v>
      </c>
      <c r="K40" s="225">
        <f>M14</f>
        <v>10665.800000000001</v>
      </c>
      <c r="L40" s="224"/>
      <c r="M40" s="225">
        <f>K40</f>
        <v>10665.800000000001</v>
      </c>
      <c r="N40" s="225">
        <f>O14</f>
        <v>10888.100000000002</v>
      </c>
      <c r="O40" s="224"/>
      <c r="P40" s="225">
        <f>N40</f>
        <v>10888.100000000002</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hidden="1"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313">
        <f>G45</f>
        <v>11780.9</v>
      </c>
      <c r="H43" s="276"/>
      <c r="I43" s="208"/>
      <c r="J43" s="223">
        <f>J45</f>
        <v>11780.9</v>
      </c>
      <c r="K43" s="223">
        <f>K45</f>
        <v>10639.400000000001</v>
      </c>
      <c r="L43" s="208"/>
      <c r="M43" s="223">
        <f>M45</f>
        <v>10639.400000000001</v>
      </c>
      <c r="N43" s="223">
        <f>N45</f>
        <v>10861.700000000003</v>
      </c>
      <c r="O43" s="208"/>
      <c r="P43" s="223">
        <f>P45</f>
        <v>10861.700000000003</v>
      </c>
    </row>
    <row r="44" spans="1:16" s="57" customFormat="1" ht="20.45" customHeight="1">
      <c r="A44" s="301" t="s">
        <v>108</v>
      </c>
      <c r="B44" s="301"/>
      <c r="C44" s="301"/>
      <c r="D44" s="58"/>
      <c r="E44" s="308"/>
      <c r="F44" s="308"/>
      <c r="G44" s="308"/>
      <c r="H44" s="308"/>
      <c r="I44" s="224"/>
      <c r="J44" s="224"/>
      <c r="K44" s="224"/>
      <c r="L44" s="224"/>
      <c r="M44" s="224"/>
      <c r="N44" s="224"/>
      <c r="O44" s="224"/>
      <c r="P44" s="224"/>
    </row>
    <row r="45" spans="1:16" s="57" customFormat="1" ht="20.45" customHeight="1">
      <c r="A45" s="301" t="s">
        <v>109</v>
      </c>
      <c r="B45" s="301"/>
      <c r="C45" s="301"/>
      <c r="D45" s="58"/>
      <c r="E45" s="308"/>
      <c r="F45" s="308"/>
      <c r="G45" s="309">
        <f>J33</f>
        <v>11780.9</v>
      </c>
      <c r="H45" s="308"/>
      <c r="I45" s="224"/>
      <c r="J45" s="225">
        <f>G45</f>
        <v>11780.9</v>
      </c>
      <c r="K45" s="225">
        <f>M33</f>
        <v>10639.400000000001</v>
      </c>
      <c r="L45" s="224"/>
      <c r="M45" s="225">
        <f>K45</f>
        <v>10639.400000000001</v>
      </c>
      <c r="N45" s="225">
        <f>O33</f>
        <v>10861.700000000003</v>
      </c>
      <c r="O45" s="224"/>
      <c r="P45" s="225">
        <f>N45</f>
        <v>10861.700000000003</v>
      </c>
    </row>
    <row r="46" spans="1:16" ht="20.45" hidden="1" customHeight="1">
      <c r="A46" s="281"/>
      <c r="B46" s="281"/>
      <c r="C46" s="281"/>
      <c r="D46" s="18"/>
      <c r="E46" s="276"/>
      <c r="F46" s="276"/>
      <c r="G46" s="276"/>
      <c r="H46" s="276"/>
      <c r="I46" s="208"/>
      <c r="J46" s="208"/>
      <c r="K46" s="208"/>
      <c r="L46" s="208"/>
      <c r="M46" s="208"/>
      <c r="N46" s="208"/>
      <c r="O46" s="208"/>
      <c r="P46" s="208"/>
    </row>
    <row r="47" spans="1:16" ht="19.149999999999999" hidden="1" customHeight="1"/>
    <row r="48" spans="1:16" ht="15.75" hidden="1" customHeight="1">
      <c r="A48" s="305" t="s">
        <v>468</v>
      </c>
      <c r="B48" s="342"/>
      <c r="C48" s="342"/>
      <c r="D48" s="342"/>
      <c r="E48" s="342"/>
      <c r="F48" s="342"/>
      <c r="G48" s="342"/>
      <c r="H48" s="342"/>
      <c r="I48" s="342"/>
      <c r="J48" s="342"/>
      <c r="K48" s="342"/>
      <c r="L48" s="342"/>
      <c r="M48" s="342"/>
      <c r="N48" s="342"/>
      <c r="O48" s="342"/>
      <c r="P48" s="306"/>
    </row>
    <row r="49" spans="1:16" ht="15.75" hidden="1" customHeight="1">
      <c r="A49" s="276" t="s">
        <v>59</v>
      </c>
      <c r="B49" s="276"/>
      <c r="C49" s="273" t="s">
        <v>58</v>
      </c>
      <c r="D49" s="274"/>
      <c r="E49" s="274"/>
      <c r="F49" s="274"/>
      <c r="G49" s="274"/>
      <c r="H49" s="275"/>
      <c r="I49" s="288" t="s">
        <v>67</v>
      </c>
      <c r="J49" s="290"/>
      <c r="K49" s="208">
        <v>2013</v>
      </c>
      <c r="L49" s="208">
        <v>2014</v>
      </c>
      <c r="M49" s="208">
        <v>2015</v>
      </c>
      <c r="N49" s="208">
        <v>2016</v>
      </c>
      <c r="O49" s="208">
        <v>2017</v>
      </c>
      <c r="P49" s="208">
        <v>2018</v>
      </c>
    </row>
    <row r="50" spans="1:16" ht="51.6" hidden="1" customHeight="1">
      <c r="A50" s="276"/>
      <c r="B50" s="276"/>
      <c r="C50" s="222" t="s">
        <v>60</v>
      </c>
      <c r="D50" s="222" t="s">
        <v>61</v>
      </c>
      <c r="E50" s="94" t="s">
        <v>62</v>
      </c>
      <c r="F50" s="222" t="s">
        <v>63</v>
      </c>
      <c r="G50" s="222" t="s">
        <v>64</v>
      </c>
      <c r="H50" s="222" t="s">
        <v>65</v>
      </c>
      <c r="I50" s="291"/>
      <c r="J50" s="293"/>
      <c r="K50" s="228" t="s">
        <v>68</v>
      </c>
      <c r="L50" s="228" t="s">
        <v>68</v>
      </c>
      <c r="M50" s="228" t="s">
        <v>69</v>
      </c>
      <c r="N50" s="228" t="s">
        <v>70</v>
      </c>
      <c r="O50" s="228" t="s">
        <v>71</v>
      </c>
      <c r="P50" s="228" t="s">
        <v>71</v>
      </c>
    </row>
    <row r="51" spans="1:16" hidden="1">
      <c r="A51" s="305" t="s">
        <v>66</v>
      </c>
      <c r="B51" s="306"/>
      <c r="C51" s="53"/>
      <c r="D51" s="53"/>
      <c r="E51" s="95"/>
      <c r="F51" s="53"/>
      <c r="G51" s="53"/>
      <c r="H51" s="53"/>
      <c r="I51" s="261"/>
      <c r="J51" s="307"/>
      <c r="K51" s="229" t="s">
        <v>72</v>
      </c>
      <c r="L51" s="229" t="s">
        <v>72</v>
      </c>
      <c r="M51" s="53"/>
      <c r="N51" s="53"/>
      <c r="O51" s="53"/>
      <c r="P51" s="53"/>
    </row>
    <row r="52" spans="1:16" ht="23.45" hidden="1" customHeight="1">
      <c r="A52" s="285"/>
      <c r="B52" s="287"/>
      <c r="C52" s="18"/>
      <c r="D52" s="18"/>
      <c r="E52" s="92"/>
      <c r="F52" s="18"/>
      <c r="G52" s="18"/>
      <c r="H52" s="18"/>
      <c r="I52" s="268"/>
      <c r="J52" s="269"/>
      <c r="K52" s="208" t="s">
        <v>72</v>
      </c>
      <c r="L52" s="208" t="s">
        <v>72</v>
      </c>
      <c r="M52" s="18"/>
      <c r="N52" s="18"/>
      <c r="O52" s="18"/>
      <c r="P52" s="18"/>
    </row>
    <row r="53" spans="1:16" ht="23.45" hidden="1" customHeight="1">
      <c r="A53" s="268"/>
      <c r="B53" s="269"/>
      <c r="C53" s="18"/>
      <c r="D53" s="18"/>
      <c r="E53" s="92"/>
      <c r="F53" s="18"/>
      <c r="G53" s="18"/>
      <c r="H53" s="18"/>
      <c r="I53" s="268"/>
      <c r="J53" s="269"/>
      <c r="K53" s="208" t="s">
        <v>72</v>
      </c>
      <c r="L53" s="208" t="s">
        <v>72</v>
      </c>
      <c r="M53" s="18"/>
      <c r="N53" s="18"/>
      <c r="O53" s="18"/>
      <c r="P53" s="18"/>
    </row>
    <row r="54" spans="1:16" ht="23.45" hidden="1" customHeight="1">
      <c r="A54" s="268"/>
      <c r="B54" s="269"/>
      <c r="C54" s="18"/>
      <c r="D54" s="18"/>
      <c r="E54" s="92"/>
      <c r="F54" s="18"/>
      <c r="G54" s="18"/>
      <c r="H54" s="18"/>
      <c r="I54" s="268"/>
      <c r="J54" s="269"/>
      <c r="K54" s="208" t="s">
        <v>72</v>
      </c>
      <c r="L54" s="208" t="s">
        <v>72</v>
      </c>
      <c r="M54" s="18"/>
      <c r="N54" s="18"/>
      <c r="O54" s="18"/>
      <c r="P54" s="18"/>
    </row>
    <row r="55" spans="1:16" ht="23.45" hidden="1" customHeight="1">
      <c r="A55" s="268"/>
      <c r="B55" s="269"/>
      <c r="C55" s="18"/>
      <c r="D55" s="18"/>
      <c r="E55" s="92"/>
      <c r="F55" s="18"/>
      <c r="G55" s="18"/>
      <c r="H55" s="18"/>
      <c r="I55" s="268"/>
      <c r="J55" s="269"/>
      <c r="K55" s="208" t="s">
        <v>72</v>
      </c>
      <c r="L55" s="208" t="s">
        <v>72</v>
      </c>
      <c r="M55" s="18"/>
      <c r="N55" s="18"/>
      <c r="O55" s="18"/>
      <c r="P55" s="18"/>
    </row>
    <row r="56" spans="1:16" ht="23.45" hidden="1" customHeight="1">
      <c r="A56" s="268"/>
      <c r="B56" s="269"/>
      <c r="C56" s="18"/>
      <c r="D56" s="18"/>
      <c r="E56" s="92"/>
      <c r="F56" s="18"/>
      <c r="G56" s="18"/>
      <c r="H56" s="18"/>
      <c r="I56" s="268"/>
      <c r="J56" s="269"/>
      <c r="K56" s="208" t="s">
        <v>72</v>
      </c>
      <c r="L56" s="208" t="s">
        <v>72</v>
      </c>
      <c r="M56" s="18"/>
      <c r="N56" s="18"/>
      <c r="O56" s="18"/>
      <c r="P56" s="18"/>
    </row>
    <row r="57" spans="1:16">
      <c r="A57" s="268"/>
      <c r="B57" s="262"/>
    </row>
    <row r="58" spans="1:16">
      <c r="A58" s="342" t="s">
        <v>73</v>
      </c>
      <c r="B58" s="342"/>
      <c r="C58" s="342"/>
      <c r="D58" s="342"/>
      <c r="E58" s="342"/>
      <c r="F58" s="342"/>
      <c r="G58" s="342"/>
      <c r="H58" s="342"/>
      <c r="I58" s="342"/>
      <c r="J58" s="342"/>
      <c r="K58" s="342"/>
      <c r="L58" s="342"/>
      <c r="M58" s="342"/>
      <c r="N58" s="342"/>
      <c r="O58" s="342"/>
      <c r="P58" s="30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210</v>
      </c>
      <c r="D60" s="259"/>
      <c r="E60" s="259"/>
      <c r="F60" s="259"/>
      <c r="G60" s="259"/>
      <c r="H60" s="259"/>
      <c r="I60" s="259"/>
      <c r="J60" s="259"/>
      <c r="K60" s="259"/>
      <c r="L60" s="259"/>
      <c r="M60" s="259"/>
      <c r="N60" s="260"/>
      <c r="O60" s="310" t="s">
        <v>202</v>
      </c>
      <c r="P60" s="310"/>
    </row>
    <row r="61" spans="1:16" ht="21.6" customHeight="1">
      <c r="A61" s="281" t="s">
        <v>75</v>
      </c>
      <c r="B61" s="281"/>
      <c r="C61" s="285" t="s">
        <v>203</v>
      </c>
      <c r="D61" s="286"/>
      <c r="E61" s="286"/>
      <c r="F61" s="286"/>
      <c r="G61" s="286"/>
      <c r="H61" s="286"/>
      <c r="I61" s="286"/>
      <c r="J61" s="286"/>
      <c r="K61" s="286"/>
      <c r="L61" s="286"/>
      <c r="M61" s="286"/>
      <c r="N61" s="287"/>
      <c r="O61" s="310">
        <v>50</v>
      </c>
      <c r="P61" s="310"/>
    </row>
    <row r="62" spans="1:16" ht="21.6" customHeight="1">
      <c r="A62" s="281" t="s">
        <v>76</v>
      </c>
      <c r="B62" s="281"/>
      <c r="C62" s="337" t="s">
        <v>210</v>
      </c>
      <c r="D62" s="338"/>
      <c r="E62" s="338"/>
      <c r="F62" s="338"/>
      <c r="G62" s="211"/>
      <c r="H62" s="211"/>
      <c r="I62" s="211"/>
      <c r="J62" s="211"/>
      <c r="K62" s="211"/>
      <c r="L62" s="211"/>
      <c r="M62" s="211"/>
      <c r="N62" s="212"/>
      <c r="O62" s="311" t="s">
        <v>201</v>
      </c>
      <c r="P62" s="312"/>
    </row>
    <row r="64" spans="1:16" ht="27" customHeight="1">
      <c r="A64" s="294" t="s">
        <v>469</v>
      </c>
      <c r="B64" s="327"/>
      <c r="C64" s="327"/>
      <c r="D64" s="327"/>
      <c r="E64" s="327"/>
      <c r="F64" s="327"/>
      <c r="G64" s="327"/>
      <c r="H64" s="327"/>
      <c r="I64" s="327"/>
      <c r="J64" s="327"/>
      <c r="K64" s="327"/>
      <c r="L64" s="327"/>
      <c r="M64" s="327"/>
      <c r="N64" s="327"/>
      <c r="O64" s="327"/>
      <c r="P64" s="295"/>
    </row>
    <row r="65" spans="1:16" ht="27.75" customHeight="1">
      <c r="A65" s="328" t="s">
        <v>78</v>
      </c>
      <c r="B65" s="329"/>
      <c r="C65" s="330"/>
      <c r="D65" s="319" t="s">
        <v>399</v>
      </c>
      <c r="E65" s="320"/>
      <c r="F65" s="320"/>
      <c r="G65" s="320"/>
      <c r="H65" s="320"/>
      <c r="I65" s="320"/>
      <c r="J65" s="320"/>
      <c r="K65" s="320"/>
      <c r="L65" s="320"/>
      <c r="M65" s="320"/>
      <c r="N65" s="320"/>
      <c r="O65" s="320"/>
      <c r="P65" s="321"/>
    </row>
    <row r="66" spans="1:16" ht="49.5" customHeight="1">
      <c r="A66" s="331" t="s">
        <v>470</v>
      </c>
      <c r="B66" s="332"/>
      <c r="C66" s="333"/>
      <c r="D66" s="319" t="s">
        <v>609</v>
      </c>
      <c r="E66" s="320"/>
      <c r="F66" s="320"/>
      <c r="G66" s="320"/>
      <c r="H66" s="320"/>
      <c r="I66" s="320"/>
      <c r="J66" s="320"/>
      <c r="K66" s="320"/>
      <c r="L66" s="320"/>
      <c r="M66" s="320"/>
      <c r="N66" s="320"/>
      <c r="O66" s="320"/>
      <c r="P66" s="321"/>
    </row>
    <row r="67" spans="1:16" ht="40.5" customHeight="1">
      <c r="A67" s="322" t="s">
        <v>79</v>
      </c>
      <c r="B67" s="323"/>
      <c r="C67" s="324"/>
      <c r="D67" s="319" t="s">
        <v>0</v>
      </c>
      <c r="E67" s="320"/>
      <c r="F67" s="320"/>
      <c r="G67" s="320"/>
      <c r="H67" s="320"/>
      <c r="I67" s="320"/>
      <c r="J67" s="320"/>
      <c r="K67" s="320"/>
      <c r="L67" s="320"/>
      <c r="M67" s="320"/>
      <c r="N67" s="320"/>
      <c r="O67" s="320"/>
      <c r="P67" s="321"/>
    </row>
    <row r="69" spans="1:16">
      <c r="A69" s="305" t="s">
        <v>77</v>
      </c>
      <c r="B69" s="342"/>
      <c r="C69" s="342"/>
      <c r="D69" s="342"/>
      <c r="E69" s="342"/>
      <c r="F69" s="342"/>
      <c r="G69" s="342"/>
      <c r="H69" s="342"/>
      <c r="I69" s="342"/>
      <c r="J69" s="342"/>
      <c r="K69" s="342"/>
      <c r="L69" s="342"/>
      <c r="M69" s="342"/>
      <c r="N69" s="342"/>
      <c r="O69" s="342"/>
      <c r="P69" s="306"/>
    </row>
    <row r="70" spans="1:16" ht="24" customHeight="1">
      <c r="A70" s="276" t="s">
        <v>80</v>
      </c>
      <c r="B70" s="276" t="s">
        <v>58</v>
      </c>
      <c r="C70" s="288" t="s">
        <v>59</v>
      </c>
      <c r="D70" s="289"/>
      <c r="E70" s="289"/>
      <c r="F70" s="289"/>
      <c r="G70" s="289"/>
      <c r="H70" s="289"/>
      <c r="I70" s="290"/>
      <c r="J70" s="300" t="s">
        <v>84</v>
      </c>
      <c r="K70" s="208">
        <v>2016</v>
      </c>
      <c r="L70" s="208">
        <v>2017</v>
      </c>
      <c r="M70" s="208">
        <v>2018</v>
      </c>
      <c r="N70" s="208">
        <v>2019</v>
      </c>
      <c r="O70" s="208">
        <v>2020</v>
      </c>
      <c r="P70" s="208">
        <v>2021</v>
      </c>
    </row>
    <row r="71" spans="1:16" ht="55.15" customHeight="1">
      <c r="A71" s="276"/>
      <c r="B71" s="276"/>
      <c r="C71" s="291"/>
      <c r="D71" s="292"/>
      <c r="E71" s="292"/>
      <c r="F71" s="292"/>
      <c r="G71" s="292"/>
      <c r="H71" s="292"/>
      <c r="I71" s="293"/>
      <c r="J71" s="300"/>
      <c r="K71" s="59" t="s">
        <v>68</v>
      </c>
      <c r="L71" s="59" t="s">
        <v>68</v>
      </c>
      <c r="M71" s="59" t="s">
        <v>69</v>
      </c>
      <c r="N71" s="59" t="s">
        <v>69</v>
      </c>
      <c r="O71" s="59" t="s">
        <v>71</v>
      </c>
      <c r="P71" s="59" t="s">
        <v>71</v>
      </c>
    </row>
    <row r="72" spans="1:16" ht="20.45" customHeight="1">
      <c r="A72" s="318" t="s">
        <v>81</v>
      </c>
      <c r="B72" s="18" t="s">
        <v>1</v>
      </c>
      <c r="C72" s="354" t="s">
        <v>2</v>
      </c>
      <c r="D72" s="355"/>
      <c r="E72" s="355"/>
      <c r="F72" s="355"/>
      <c r="G72" s="355"/>
      <c r="H72" s="355"/>
      <c r="I72" s="356"/>
      <c r="J72" s="44" t="s">
        <v>283</v>
      </c>
      <c r="K72" s="208" t="s">
        <v>72</v>
      </c>
      <c r="L72" s="208">
        <v>24720</v>
      </c>
      <c r="M72" s="30">
        <v>60000</v>
      </c>
      <c r="N72" s="30">
        <v>25000</v>
      </c>
      <c r="O72" s="30">
        <v>25000</v>
      </c>
      <c r="P72" s="30">
        <v>25000</v>
      </c>
    </row>
    <row r="73" spans="1:16" ht="32.25" customHeight="1">
      <c r="A73" s="318"/>
      <c r="B73" s="18" t="s">
        <v>3</v>
      </c>
      <c r="C73" s="294" t="s">
        <v>4</v>
      </c>
      <c r="D73" s="327"/>
      <c r="E73" s="327"/>
      <c r="F73" s="327"/>
      <c r="G73" s="327"/>
      <c r="H73" s="327"/>
      <c r="I73" s="295"/>
      <c r="J73" s="18" t="s">
        <v>283</v>
      </c>
      <c r="K73" s="208" t="s">
        <v>72</v>
      </c>
      <c r="L73" s="208">
        <v>2731</v>
      </c>
      <c r="M73" s="18">
        <v>4300</v>
      </c>
      <c r="N73" s="18">
        <v>3000</v>
      </c>
      <c r="O73" s="18">
        <v>3000</v>
      </c>
      <c r="P73" s="18">
        <v>3000</v>
      </c>
    </row>
    <row r="74" spans="1:16" ht="20.45" customHeight="1">
      <c r="A74" s="318" t="s">
        <v>82</v>
      </c>
      <c r="B74" s="18" t="s">
        <v>5</v>
      </c>
      <c r="C74" s="285" t="s">
        <v>6</v>
      </c>
      <c r="D74" s="286"/>
      <c r="E74" s="286"/>
      <c r="F74" s="286"/>
      <c r="G74" s="286"/>
      <c r="H74" s="286"/>
      <c r="I74" s="287"/>
      <c r="J74" s="18" t="s">
        <v>283</v>
      </c>
      <c r="K74" s="208" t="s">
        <v>72</v>
      </c>
      <c r="L74" s="208">
        <v>3749</v>
      </c>
      <c r="M74" s="18">
        <v>5000</v>
      </c>
      <c r="N74" s="18">
        <v>4000</v>
      </c>
      <c r="O74" s="18">
        <v>4000</v>
      </c>
      <c r="P74" s="18">
        <v>4000</v>
      </c>
    </row>
    <row r="75" spans="1:16" ht="20.45" customHeight="1">
      <c r="A75" s="318"/>
      <c r="B75" s="18"/>
      <c r="C75" s="285"/>
      <c r="D75" s="286"/>
      <c r="E75" s="286"/>
      <c r="F75" s="286"/>
      <c r="G75" s="286"/>
      <c r="H75" s="286"/>
      <c r="I75" s="287"/>
      <c r="J75" s="18"/>
      <c r="K75" s="208" t="s">
        <v>72</v>
      </c>
      <c r="L75" s="208"/>
      <c r="M75" s="18"/>
      <c r="N75" s="18"/>
      <c r="O75" s="18"/>
      <c r="P75" s="18"/>
    </row>
    <row r="76" spans="1:16" ht="33.75" customHeight="1">
      <c r="A76" s="219" t="s">
        <v>83</v>
      </c>
      <c r="B76" s="18" t="s">
        <v>304</v>
      </c>
      <c r="C76" s="285" t="s">
        <v>7</v>
      </c>
      <c r="D76" s="286"/>
      <c r="E76" s="286"/>
      <c r="F76" s="286"/>
      <c r="G76" s="286"/>
      <c r="H76" s="286"/>
      <c r="I76" s="287"/>
      <c r="J76" s="18" t="s">
        <v>8</v>
      </c>
      <c r="K76" s="208" t="s">
        <v>72</v>
      </c>
      <c r="L76" s="208">
        <v>1.7</v>
      </c>
      <c r="M76" s="18">
        <v>1.7</v>
      </c>
      <c r="N76" s="18">
        <v>1.7</v>
      </c>
      <c r="O76" s="18">
        <v>1.7</v>
      </c>
      <c r="P76" s="18">
        <v>1.7</v>
      </c>
    </row>
    <row r="77" spans="1:16" ht="19.899999999999999" customHeight="1"/>
    <row r="78" spans="1:16">
      <c r="A78" s="305" t="s">
        <v>471</v>
      </c>
      <c r="B78" s="342"/>
      <c r="C78" s="342"/>
      <c r="D78" s="342"/>
      <c r="E78" s="342"/>
      <c r="F78" s="342"/>
      <c r="G78" s="342"/>
      <c r="H78" s="342"/>
      <c r="I78" s="342"/>
      <c r="J78" s="342"/>
      <c r="K78" s="342"/>
      <c r="L78" s="342"/>
      <c r="M78" s="342"/>
      <c r="N78" s="342"/>
      <c r="O78" s="342"/>
      <c r="P78" s="306"/>
    </row>
    <row r="79" spans="1:16">
      <c r="A79" s="288" t="s">
        <v>59</v>
      </c>
      <c r="B79" s="289"/>
      <c r="C79" s="289"/>
      <c r="D79" s="290"/>
      <c r="E79" s="273" t="s">
        <v>58</v>
      </c>
      <c r="F79" s="275"/>
      <c r="G79" s="276">
        <v>2016</v>
      </c>
      <c r="H79" s="276"/>
      <c r="I79" s="208">
        <v>2017</v>
      </c>
      <c r="J79" s="208">
        <v>2018</v>
      </c>
      <c r="K79" s="280">
        <v>2019</v>
      </c>
      <c r="L79" s="280"/>
      <c r="M79" s="280">
        <v>2020</v>
      </c>
      <c r="N79" s="280"/>
      <c r="O79" s="280">
        <v>2021</v>
      </c>
      <c r="P79" s="280"/>
    </row>
    <row r="80" spans="1:16">
      <c r="A80" s="291"/>
      <c r="B80" s="292"/>
      <c r="C80" s="292"/>
      <c r="D80" s="293"/>
      <c r="E80" s="2" t="s">
        <v>92</v>
      </c>
      <c r="F80" s="222" t="s">
        <v>93</v>
      </c>
      <c r="G80" s="273" t="s">
        <v>68</v>
      </c>
      <c r="H80" s="275"/>
      <c r="I80" s="208" t="s">
        <v>68</v>
      </c>
      <c r="J80" s="208" t="s">
        <v>69</v>
      </c>
      <c r="K80" s="273" t="s">
        <v>69</v>
      </c>
      <c r="L80" s="275"/>
      <c r="M80" s="273" t="s">
        <v>71</v>
      </c>
      <c r="N80" s="275"/>
      <c r="O80" s="273" t="s">
        <v>71</v>
      </c>
      <c r="P80" s="275"/>
    </row>
    <row r="81" spans="1:16" ht="24" customHeight="1">
      <c r="A81" s="266" t="s">
        <v>386</v>
      </c>
      <c r="B81" s="357"/>
      <c r="C81" s="357"/>
      <c r="D81" s="267"/>
      <c r="E81" s="8" t="s">
        <v>206</v>
      </c>
      <c r="F81" s="222"/>
      <c r="G81" s="193"/>
      <c r="H81" s="194"/>
      <c r="I81" s="21">
        <f>I82+I86+I110+I107+I115+I122</f>
        <v>14591.199999999999</v>
      </c>
      <c r="J81" s="21">
        <f>J82+J86+J110+J107+J115+J122</f>
        <v>11780.9</v>
      </c>
      <c r="K81" s="21">
        <f>K82+K86+K110+K107+K115+K122</f>
        <v>11584.900000000001</v>
      </c>
      <c r="L81" s="108"/>
      <c r="M81" s="21">
        <f>M82+M86+M110+M107+M115+M122</f>
        <v>10665.800000000001</v>
      </c>
      <c r="N81" s="108"/>
      <c r="O81" s="21">
        <f>O82+O86+O110+O107+O115+O122</f>
        <v>10888.100000000002</v>
      </c>
      <c r="P81" s="170"/>
    </row>
    <row r="82" spans="1:16" ht="23.25" customHeight="1">
      <c r="A82" s="339" t="s">
        <v>323</v>
      </c>
      <c r="B82" s="340"/>
      <c r="C82" s="340"/>
      <c r="D82" s="341"/>
      <c r="E82" s="8"/>
      <c r="F82" s="7">
        <v>21</v>
      </c>
      <c r="G82" s="266" t="s">
        <v>72</v>
      </c>
      <c r="H82" s="267"/>
      <c r="I82" s="3">
        <f>I83+I84+I85</f>
        <v>10297.799999999999</v>
      </c>
      <c r="J82" s="3">
        <f>J83+J84+J85</f>
        <v>7395.2</v>
      </c>
      <c r="K82" s="21">
        <f>K83+K84+K85</f>
        <v>7317</v>
      </c>
      <c r="L82" s="176"/>
      <c r="M82" s="3">
        <f>M83+M84+M85</f>
        <v>7590.6</v>
      </c>
      <c r="N82" s="176"/>
      <c r="O82" s="3">
        <f>O83+O84+O85</f>
        <v>7875.3000000000011</v>
      </c>
      <c r="P82" s="192"/>
    </row>
    <row r="83" spans="1:16" ht="23.25" customHeight="1">
      <c r="A83" s="339" t="s">
        <v>451</v>
      </c>
      <c r="B83" s="340"/>
      <c r="C83" s="340"/>
      <c r="D83" s="341"/>
      <c r="E83" s="8" t="s">
        <v>148</v>
      </c>
      <c r="F83" s="7">
        <v>211180</v>
      </c>
      <c r="G83" s="191"/>
      <c r="H83" s="192"/>
      <c r="I83" s="223">
        <v>8167</v>
      </c>
      <c r="J83" s="3">
        <v>5886.6</v>
      </c>
      <c r="K83" s="21">
        <v>5813.3</v>
      </c>
      <c r="L83" s="176"/>
      <c r="M83" s="3">
        <v>6032.3</v>
      </c>
      <c r="N83" s="176"/>
      <c r="O83" s="3">
        <v>6258.8</v>
      </c>
      <c r="P83" s="192"/>
    </row>
    <row r="84" spans="1:16" ht="34.5" customHeight="1">
      <c r="A84" s="343" t="s">
        <v>121</v>
      </c>
      <c r="B84" s="278"/>
      <c r="C84" s="278"/>
      <c r="D84" s="279"/>
      <c r="E84" s="2" t="s">
        <v>154</v>
      </c>
      <c r="F84" s="7">
        <v>212100</v>
      </c>
      <c r="G84" s="266" t="s">
        <v>72</v>
      </c>
      <c r="H84" s="267"/>
      <c r="I84" s="208">
        <v>1787.4</v>
      </c>
      <c r="J84" s="3">
        <v>1257.2</v>
      </c>
      <c r="K84" s="21">
        <v>1241.8</v>
      </c>
      <c r="L84" s="176"/>
      <c r="M84" s="3">
        <v>1286.8</v>
      </c>
      <c r="N84" s="176"/>
      <c r="O84" s="3">
        <v>1334.9</v>
      </c>
      <c r="P84" s="194"/>
    </row>
    <row r="85" spans="1:16" ht="50.25" customHeight="1">
      <c r="A85" s="277" t="s">
        <v>190</v>
      </c>
      <c r="B85" s="278"/>
      <c r="C85" s="278"/>
      <c r="D85" s="279"/>
      <c r="E85" s="2" t="s">
        <v>142</v>
      </c>
      <c r="F85" s="7">
        <v>212210</v>
      </c>
      <c r="G85" s="266" t="s">
        <v>72</v>
      </c>
      <c r="H85" s="267"/>
      <c r="I85" s="208">
        <v>343.4</v>
      </c>
      <c r="J85" s="3">
        <v>251.4</v>
      </c>
      <c r="K85" s="21">
        <v>261.89999999999998</v>
      </c>
      <c r="L85" s="43"/>
      <c r="M85" s="3">
        <v>271.5</v>
      </c>
      <c r="N85" s="43"/>
      <c r="O85" s="3">
        <v>281.60000000000002</v>
      </c>
      <c r="P85" s="204"/>
    </row>
    <row r="86" spans="1:16" ht="25.5" customHeight="1">
      <c r="A86" s="4" t="s">
        <v>128</v>
      </c>
      <c r="B86" s="206"/>
      <c r="C86" s="206"/>
      <c r="D86" s="207"/>
      <c r="E86" s="8">
        <v>113</v>
      </c>
      <c r="F86" s="7">
        <v>22</v>
      </c>
      <c r="G86" s="266" t="s">
        <v>72</v>
      </c>
      <c r="H86" s="267"/>
      <c r="I86" s="3">
        <f>SUM(I87:I106)</f>
        <v>1139.8999999999999</v>
      </c>
      <c r="J86" s="3">
        <f>J87+J88+J89+J90+J91+J92+J93+J94+J95+J96+J97+J98+J99+J100+J101+J102+J103+J105+J106</f>
        <v>1987.2999999999997</v>
      </c>
      <c r="K86" s="21">
        <f>K87+K88+K89+K90+K91+K92+K93+K94+K95+K96+K97+K98+K99+K100+K101+K102+K103+K105+K106</f>
        <v>2011.1000000000001</v>
      </c>
      <c r="L86" s="176"/>
      <c r="M86" s="3">
        <f>M87+M88+M89+M90+M91+M92+M93+M94+M95+M96+M97+M98+M99+M100+M101+M102+M103+M105+M106</f>
        <v>1822.4</v>
      </c>
      <c r="N86" s="176"/>
      <c r="O86" s="3">
        <f>O87+O88+O89+O90+O91+O92+O93+O94+O95+O96+O97+O98+O99+O100+O101+O102+O103+O105+O106</f>
        <v>1760.0000000000002</v>
      </c>
      <c r="P86" s="192"/>
    </row>
    <row r="87" spans="1:16" ht="18.75" customHeight="1">
      <c r="A87" s="6" t="s">
        <v>175</v>
      </c>
      <c r="B87" s="206"/>
      <c r="C87" s="206"/>
      <c r="D87" s="207"/>
      <c r="E87" s="2" t="s">
        <v>155</v>
      </c>
      <c r="F87" s="222">
        <v>222110</v>
      </c>
      <c r="G87" s="266" t="s">
        <v>72</v>
      </c>
      <c r="H87" s="267"/>
      <c r="I87" s="208"/>
      <c r="J87" s="223"/>
      <c r="K87" s="168"/>
      <c r="L87" s="13"/>
      <c r="M87" s="223"/>
      <c r="N87" s="13"/>
      <c r="O87" s="223"/>
      <c r="P87" s="207"/>
    </row>
    <row r="88" spans="1:16">
      <c r="A88" s="6" t="s">
        <v>174</v>
      </c>
      <c r="B88" s="206"/>
      <c r="C88" s="206"/>
      <c r="D88" s="207"/>
      <c r="E88" s="2" t="s">
        <v>156</v>
      </c>
      <c r="F88" s="222">
        <v>222120</v>
      </c>
      <c r="G88" s="266" t="s">
        <v>72</v>
      </c>
      <c r="H88" s="267"/>
      <c r="I88" s="208"/>
      <c r="J88" s="223"/>
      <c r="K88" s="168"/>
      <c r="L88" s="242"/>
      <c r="M88" s="223"/>
      <c r="N88" s="242"/>
      <c r="O88" s="223"/>
      <c r="P88" s="194"/>
    </row>
    <row r="89" spans="1:16" ht="20.25" customHeight="1">
      <c r="A89" s="6" t="s">
        <v>176</v>
      </c>
      <c r="B89" s="206"/>
      <c r="C89" s="206"/>
      <c r="D89" s="207"/>
      <c r="E89" s="2" t="s">
        <v>158</v>
      </c>
      <c r="F89" s="222">
        <v>222130</v>
      </c>
      <c r="G89" s="266" t="s">
        <v>72</v>
      </c>
      <c r="H89" s="267"/>
      <c r="I89" s="208"/>
      <c r="J89" s="223"/>
      <c r="K89" s="168"/>
      <c r="L89" s="242"/>
      <c r="M89" s="223"/>
      <c r="N89" s="242"/>
      <c r="O89" s="223"/>
      <c r="P89" s="194"/>
    </row>
    <row r="90" spans="1:16">
      <c r="A90" s="1" t="s">
        <v>185</v>
      </c>
      <c r="B90" s="206"/>
      <c r="C90" s="206"/>
      <c r="D90" s="207"/>
      <c r="E90" s="2" t="s">
        <v>172</v>
      </c>
      <c r="F90" s="222">
        <v>222140</v>
      </c>
      <c r="G90" s="266" t="s">
        <v>72</v>
      </c>
      <c r="H90" s="267"/>
      <c r="I90" s="208"/>
      <c r="J90" s="223"/>
      <c r="K90" s="168"/>
      <c r="L90" s="242"/>
      <c r="M90" s="223"/>
      <c r="N90" s="242"/>
      <c r="O90" s="223"/>
      <c r="P90" s="194"/>
    </row>
    <row r="91" spans="1:16">
      <c r="A91" s="1" t="s">
        <v>186</v>
      </c>
      <c r="B91" s="206"/>
      <c r="C91" s="206"/>
      <c r="D91" s="207"/>
      <c r="E91" s="2" t="s">
        <v>173</v>
      </c>
      <c r="F91" s="222">
        <v>222190</v>
      </c>
      <c r="G91" s="266" t="s">
        <v>72</v>
      </c>
      <c r="H91" s="267"/>
      <c r="I91" s="208"/>
      <c r="J91" s="223"/>
      <c r="K91" s="168"/>
      <c r="L91" s="242"/>
      <c r="M91" s="223"/>
      <c r="N91" s="242"/>
      <c r="O91" s="223"/>
      <c r="P91" s="194"/>
    </row>
    <row r="92" spans="1:16">
      <c r="A92" s="1" t="s">
        <v>184</v>
      </c>
      <c r="B92" s="206"/>
      <c r="C92" s="206"/>
      <c r="D92" s="207"/>
      <c r="E92" s="2" t="s">
        <v>171</v>
      </c>
      <c r="F92" s="222">
        <v>222210</v>
      </c>
      <c r="G92" s="266" t="s">
        <v>72</v>
      </c>
      <c r="H92" s="267"/>
      <c r="I92" s="208">
        <v>60.3</v>
      </c>
      <c r="J92" s="223">
        <v>361.3</v>
      </c>
      <c r="K92" s="168">
        <v>332</v>
      </c>
      <c r="L92" s="242"/>
      <c r="M92" s="223">
        <v>401.7</v>
      </c>
      <c r="N92" s="242"/>
      <c r="O92" s="223">
        <v>401.7</v>
      </c>
      <c r="P92" s="194"/>
    </row>
    <row r="93" spans="1:16">
      <c r="A93" s="1" t="s">
        <v>132</v>
      </c>
      <c r="B93" s="206"/>
      <c r="C93" s="206"/>
      <c r="D93" s="207"/>
      <c r="E93" s="2" t="s">
        <v>162</v>
      </c>
      <c r="F93" s="222">
        <v>222220</v>
      </c>
      <c r="G93" s="266" t="s">
        <v>72</v>
      </c>
      <c r="H93" s="267"/>
      <c r="I93" s="208">
        <v>74.3</v>
      </c>
      <c r="J93" s="223">
        <v>171.3</v>
      </c>
      <c r="K93" s="168">
        <v>176.2</v>
      </c>
      <c r="L93" s="242"/>
      <c r="M93" s="223">
        <v>176.2</v>
      </c>
      <c r="N93" s="242"/>
      <c r="O93" s="223">
        <v>176.2</v>
      </c>
      <c r="P93" s="194"/>
    </row>
    <row r="94" spans="1:16">
      <c r="A94" s="1" t="s">
        <v>138</v>
      </c>
      <c r="B94" s="206"/>
      <c r="C94" s="206"/>
      <c r="D94" s="207"/>
      <c r="E94" s="2" t="s">
        <v>139</v>
      </c>
      <c r="F94" s="222">
        <v>222300</v>
      </c>
      <c r="G94" s="266" t="s">
        <v>72</v>
      </c>
      <c r="H94" s="267"/>
      <c r="I94" s="208">
        <v>575.29999999999995</v>
      </c>
      <c r="J94" s="223">
        <v>812</v>
      </c>
      <c r="K94" s="168">
        <v>758</v>
      </c>
      <c r="L94" s="242"/>
      <c r="M94" s="223">
        <v>800.5</v>
      </c>
      <c r="N94" s="242"/>
      <c r="O94" s="223">
        <v>800.5</v>
      </c>
      <c r="P94" s="194"/>
    </row>
    <row r="95" spans="1:16">
      <c r="A95" s="1" t="s">
        <v>133</v>
      </c>
      <c r="B95" s="206"/>
      <c r="C95" s="206"/>
      <c r="D95" s="207"/>
      <c r="E95" s="2" t="s">
        <v>163</v>
      </c>
      <c r="F95" s="222">
        <v>222400</v>
      </c>
      <c r="G95" s="266" t="s">
        <v>72</v>
      </c>
      <c r="H95" s="267"/>
      <c r="I95" s="208">
        <v>91.6</v>
      </c>
      <c r="J95" s="223">
        <v>122.1</v>
      </c>
      <c r="K95" s="168">
        <v>112</v>
      </c>
      <c r="L95" s="242"/>
      <c r="M95" s="223">
        <v>112</v>
      </c>
      <c r="N95" s="242"/>
      <c r="O95" s="223">
        <v>112</v>
      </c>
      <c r="P95" s="194"/>
    </row>
    <row r="96" spans="1:16">
      <c r="A96" s="1" t="s">
        <v>137</v>
      </c>
      <c r="B96" s="206"/>
      <c r="C96" s="206"/>
      <c r="D96" s="207"/>
      <c r="E96" s="2" t="s">
        <v>165</v>
      </c>
      <c r="F96" s="222">
        <v>222500</v>
      </c>
      <c r="G96" s="266" t="s">
        <v>72</v>
      </c>
      <c r="H96" s="267"/>
      <c r="I96" s="208">
        <v>217.5</v>
      </c>
      <c r="J96" s="223">
        <v>385</v>
      </c>
      <c r="K96" s="168">
        <v>493</v>
      </c>
      <c r="L96" s="242"/>
      <c r="M96" s="223">
        <v>192.1</v>
      </c>
      <c r="N96" s="242"/>
      <c r="O96" s="223">
        <v>129.69999999999999</v>
      </c>
      <c r="P96" s="194"/>
    </row>
    <row r="97" spans="1:16">
      <c r="A97" s="1" t="s">
        <v>122</v>
      </c>
      <c r="B97" s="206"/>
      <c r="C97" s="206"/>
      <c r="D97" s="207"/>
      <c r="E97" s="2" t="s">
        <v>166</v>
      </c>
      <c r="F97" s="222">
        <v>222600</v>
      </c>
      <c r="G97" s="266" t="s">
        <v>72</v>
      </c>
      <c r="H97" s="267"/>
      <c r="I97" s="208"/>
      <c r="J97" s="223"/>
      <c r="K97" s="168"/>
      <c r="L97" s="242"/>
      <c r="M97" s="223"/>
      <c r="N97" s="242"/>
      <c r="O97" s="223"/>
      <c r="P97" s="194"/>
    </row>
    <row r="98" spans="1:16">
      <c r="A98" s="1" t="s">
        <v>188</v>
      </c>
      <c r="B98" s="206"/>
      <c r="C98" s="206"/>
      <c r="D98" s="207"/>
      <c r="E98" s="2" t="s">
        <v>140</v>
      </c>
      <c r="F98" s="222">
        <v>222710</v>
      </c>
      <c r="G98" s="266" t="s">
        <v>72</v>
      </c>
      <c r="H98" s="267"/>
      <c r="I98" s="208">
        <v>109.8</v>
      </c>
      <c r="J98" s="223">
        <v>129.6</v>
      </c>
      <c r="K98" s="168">
        <v>133.9</v>
      </c>
      <c r="L98" s="242"/>
      <c r="M98" s="223">
        <v>133.9</v>
      </c>
      <c r="N98" s="242"/>
      <c r="O98" s="223">
        <v>133.9</v>
      </c>
      <c r="P98" s="194"/>
    </row>
    <row r="99" spans="1:16" hidden="1">
      <c r="A99" s="1" t="s">
        <v>189</v>
      </c>
      <c r="B99" s="206"/>
      <c r="C99" s="206"/>
      <c r="D99" s="207"/>
      <c r="E99" s="2" t="s">
        <v>141</v>
      </c>
      <c r="F99" s="222">
        <v>222720</v>
      </c>
      <c r="G99" s="266" t="s">
        <v>72</v>
      </c>
      <c r="H99" s="267"/>
      <c r="I99" s="208"/>
      <c r="J99" s="223"/>
      <c r="K99" s="168"/>
      <c r="L99" s="242"/>
      <c r="M99" s="223"/>
      <c r="N99" s="242"/>
      <c r="O99" s="223"/>
      <c r="P99" s="194"/>
    </row>
    <row r="100" spans="1:16" hidden="1">
      <c r="A100" s="1" t="s">
        <v>321</v>
      </c>
      <c r="B100" s="206"/>
      <c r="C100" s="206"/>
      <c r="D100" s="207"/>
      <c r="E100" s="2" t="s">
        <v>232</v>
      </c>
      <c r="F100" s="222">
        <v>222800</v>
      </c>
      <c r="G100" s="266" t="s">
        <v>72</v>
      </c>
      <c r="H100" s="267"/>
      <c r="I100" s="208"/>
      <c r="J100" s="223"/>
      <c r="K100" s="168"/>
      <c r="L100" s="242"/>
      <c r="M100" s="223"/>
      <c r="N100" s="242"/>
      <c r="O100" s="223"/>
      <c r="P100" s="194"/>
    </row>
    <row r="101" spans="1:16" hidden="1">
      <c r="A101" s="1" t="s">
        <v>123</v>
      </c>
      <c r="B101" s="206"/>
      <c r="C101" s="206"/>
      <c r="D101" s="207"/>
      <c r="E101" s="2" t="s">
        <v>167</v>
      </c>
      <c r="F101" s="222">
        <v>222910</v>
      </c>
      <c r="G101" s="266" t="s">
        <v>72</v>
      </c>
      <c r="H101" s="267"/>
      <c r="I101" s="208"/>
      <c r="J101" s="223"/>
      <c r="K101" s="168"/>
      <c r="L101" s="242"/>
      <c r="M101" s="223"/>
      <c r="N101" s="242"/>
      <c r="O101" s="223"/>
      <c r="P101" s="194"/>
    </row>
    <row r="102" spans="1:16">
      <c r="A102" s="1" t="s">
        <v>179</v>
      </c>
      <c r="B102" s="206"/>
      <c r="C102" s="206"/>
      <c r="D102" s="207"/>
      <c r="E102" s="2" t="s">
        <v>168</v>
      </c>
      <c r="F102" s="222">
        <v>222920</v>
      </c>
      <c r="G102" s="266" t="s">
        <v>72</v>
      </c>
      <c r="H102" s="267"/>
      <c r="I102" s="208"/>
      <c r="J102" s="223"/>
      <c r="K102" s="168"/>
      <c r="L102" s="242"/>
      <c r="M102" s="223"/>
      <c r="N102" s="242"/>
      <c r="O102" s="223"/>
      <c r="P102" s="194"/>
    </row>
    <row r="103" spans="1:16">
      <c r="A103" s="1" t="s">
        <v>183</v>
      </c>
      <c r="B103" s="206"/>
      <c r="C103" s="206"/>
      <c r="D103" s="207"/>
      <c r="E103" s="2" t="s">
        <v>170</v>
      </c>
      <c r="F103" s="222">
        <v>222940</v>
      </c>
      <c r="G103" s="266" t="s">
        <v>72</v>
      </c>
      <c r="H103" s="267"/>
      <c r="I103" s="208"/>
      <c r="J103" s="223"/>
      <c r="K103" s="168"/>
      <c r="L103" s="242"/>
      <c r="M103" s="223"/>
      <c r="N103" s="242"/>
      <c r="O103" s="223"/>
      <c r="P103" s="194"/>
    </row>
    <row r="104" spans="1:16">
      <c r="A104" s="1" t="s">
        <v>305</v>
      </c>
      <c r="B104" s="206"/>
      <c r="C104" s="206"/>
      <c r="D104" s="207"/>
      <c r="E104" s="2"/>
      <c r="F104" s="222">
        <v>222970</v>
      </c>
      <c r="G104" s="266" t="s">
        <v>72</v>
      </c>
      <c r="H104" s="267"/>
      <c r="I104" s="208">
        <v>0.5</v>
      </c>
      <c r="J104" s="223"/>
      <c r="K104" s="168"/>
      <c r="L104" s="242"/>
      <c r="M104" s="223"/>
      <c r="N104" s="242"/>
      <c r="O104" s="223"/>
      <c r="P104" s="194"/>
    </row>
    <row r="105" spans="1:16">
      <c r="A105" s="1" t="s">
        <v>131</v>
      </c>
      <c r="B105" s="206"/>
      <c r="C105" s="206"/>
      <c r="D105" s="207"/>
      <c r="E105" s="2" t="s">
        <v>162</v>
      </c>
      <c r="F105" s="222">
        <v>222980</v>
      </c>
      <c r="G105" s="266" t="s">
        <v>72</v>
      </c>
      <c r="H105" s="267"/>
      <c r="I105" s="208">
        <v>5.6</v>
      </c>
      <c r="J105" s="223">
        <v>6</v>
      </c>
      <c r="K105" s="168">
        <v>6</v>
      </c>
      <c r="L105" s="242"/>
      <c r="M105" s="223">
        <v>6</v>
      </c>
      <c r="N105" s="242"/>
      <c r="O105" s="223">
        <v>6</v>
      </c>
      <c r="P105" s="194"/>
    </row>
    <row r="106" spans="1:16">
      <c r="A106" s="1" t="s">
        <v>181</v>
      </c>
      <c r="B106" s="206"/>
      <c r="C106" s="206"/>
      <c r="D106" s="207"/>
      <c r="E106" s="2" t="s">
        <v>232</v>
      </c>
      <c r="F106" s="222">
        <v>222990</v>
      </c>
      <c r="G106" s="266" t="s">
        <v>72</v>
      </c>
      <c r="H106" s="267"/>
      <c r="I106" s="223">
        <v>5</v>
      </c>
      <c r="J106" s="223"/>
      <c r="K106" s="168"/>
      <c r="L106" s="24"/>
      <c r="M106" s="223"/>
      <c r="N106" s="24"/>
      <c r="O106" s="223"/>
      <c r="P106" s="204"/>
    </row>
    <row r="107" spans="1:16">
      <c r="A107" s="17" t="s">
        <v>332</v>
      </c>
      <c r="B107" s="63"/>
      <c r="C107" s="63"/>
      <c r="D107" s="64"/>
      <c r="E107" s="8"/>
      <c r="F107" s="7">
        <v>27</v>
      </c>
      <c r="G107" s="266" t="s">
        <v>72</v>
      </c>
      <c r="H107" s="267"/>
      <c r="I107" s="3">
        <f>I108+I109</f>
        <v>295.10000000000002</v>
      </c>
      <c r="J107" s="3">
        <f>J108+J109</f>
        <v>92.1</v>
      </c>
      <c r="K107" s="21">
        <f>K108+K109</f>
        <v>92.1</v>
      </c>
      <c r="L107" s="176"/>
      <c r="M107" s="3">
        <f>M108+M109</f>
        <v>92.1</v>
      </c>
      <c r="N107" s="176"/>
      <c r="O107" s="3">
        <f>O108+O109</f>
        <v>92.1</v>
      </c>
      <c r="P107" s="192"/>
    </row>
    <row r="108" spans="1:16" ht="30" customHeight="1">
      <c r="A108" s="263" t="s">
        <v>331</v>
      </c>
      <c r="B108" s="264"/>
      <c r="C108" s="264"/>
      <c r="D108" s="265"/>
      <c r="E108" s="2" t="s">
        <v>143</v>
      </c>
      <c r="F108" s="222">
        <v>273200</v>
      </c>
      <c r="G108" s="266" t="s">
        <v>72</v>
      </c>
      <c r="H108" s="267"/>
      <c r="I108" s="223">
        <v>252</v>
      </c>
      <c r="J108" s="223">
        <v>44.1</v>
      </c>
      <c r="K108" s="168">
        <v>44.1</v>
      </c>
      <c r="L108" s="13"/>
      <c r="M108" s="223">
        <v>44.1</v>
      </c>
      <c r="N108" s="13"/>
      <c r="O108" s="223">
        <v>44.1</v>
      </c>
      <c r="P108" s="207"/>
    </row>
    <row r="109" spans="1:16" ht="31.5" customHeight="1">
      <c r="A109" s="263" t="s">
        <v>124</v>
      </c>
      <c r="B109" s="264"/>
      <c r="C109" s="264"/>
      <c r="D109" s="265"/>
      <c r="E109" s="2" t="s">
        <v>194</v>
      </c>
      <c r="F109" s="222">
        <v>273500</v>
      </c>
      <c r="G109" s="266" t="s">
        <v>72</v>
      </c>
      <c r="H109" s="267"/>
      <c r="I109" s="208">
        <v>43.1</v>
      </c>
      <c r="J109" s="223">
        <v>48</v>
      </c>
      <c r="K109" s="168">
        <v>48</v>
      </c>
      <c r="L109" s="242"/>
      <c r="M109" s="223">
        <v>48</v>
      </c>
      <c r="N109" s="242"/>
      <c r="O109" s="223">
        <v>48</v>
      </c>
      <c r="P109" s="242"/>
    </row>
    <row r="110" spans="1:16" ht="17.25" customHeight="1">
      <c r="A110" s="277" t="s">
        <v>333</v>
      </c>
      <c r="B110" s="278"/>
      <c r="C110" s="278"/>
      <c r="D110" s="279"/>
      <c r="E110" s="8"/>
      <c r="F110" s="7">
        <v>28</v>
      </c>
      <c r="G110" s="266" t="s">
        <v>72</v>
      </c>
      <c r="H110" s="267"/>
      <c r="I110" s="3">
        <f>I111+I112+I113</f>
        <v>0</v>
      </c>
      <c r="J110" s="3">
        <f>J111+J112+J113</f>
        <v>0</v>
      </c>
      <c r="K110" s="21">
        <f>K111+K112+K113</f>
        <v>0</v>
      </c>
      <c r="L110" s="176"/>
      <c r="M110" s="3">
        <f>M111+M112+M113</f>
        <v>0</v>
      </c>
      <c r="N110" s="176"/>
      <c r="O110" s="3">
        <f>O111+O112+O113</f>
        <v>0</v>
      </c>
      <c r="P110" s="192"/>
    </row>
    <row r="111" spans="1:16">
      <c r="A111" s="270" t="s">
        <v>306</v>
      </c>
      <c r="B111" s="271"/>
      <c r="C111" s="271"/>
      <c r="D111" s="272"/>
      <c r="E111" s="94" t="s">
        <v>309</v>
      </c>
      <c r="F111" s="222">
        <v>281360</v>
      </c>
      <c r="G111" s="266" t="s">
        <v>72</v>
      </c>
      <c r="H111" s="267"/>
      <c r="I111" s="208"/>
      <c r="J111" s="223"/>
      <c r="K111" s="168"/>
      <c r="L111" s="242"/>
      <c r="M111" s="223"/>
      <c r="N111" s="242"/>
      <c r="O111" s="223"/>
      <c r="P111" s="194"/>
    </row>
    <row r="112" spans="1:16">
      <c r="A112" s="350" t="s">
        <v>307</v>
      </c>
      <c r="B112" s="264"/>
      <c r="C112" s="264"/>
      <c r="D112" s="265"/>
      <c r="E112" s="2" t="s">
        <v>198</v>
      </c>
      <c r="F112" s="222">
        <v>281361</v>
      </c>
      <c r="G112" s="266" t="s">
        <v>72</v>
      </c>
      <c r="H112" s="267"/>
      <c r="I112" s="208"/>
      <c r="J112" s="223"/>
      <c r="K112" s="168"/>
      <c r="L112" s="242"/>
      <c r="M112" s="223"/>
      <c r="N112" s="242"/>
      <c r="O112" s="223"/>
      <c r="P112" s="194"/>
    </row>
    <row r="113" spans="1:16">
      <c r="A113" s="350" t="s">
        <v>308</v>
      </c>
      <c r="B113" s="264"/>
      <c r="C113" s="264"/>
      <c r="D113" s="265"/>
      <c r="E113" s="2" t="s">
        <v>199</v>
      </c>
      <c r="F113" s="222">
        <v>281362</v>
      </c>
      <c r="G113" s="266" t="s">
        <v>72</v>
      </c>
      <c r="H113" s="267"/>
      <c r="I113" s="208"/>
      <c r="J113" s="223"/>
      <c r="K113" s="168"/>
      <c r="L113" s="242"/>
      <c r="M113" s="223"/>
      <c r="N113" s="242"/>
      <c r="O113" s="223"/>
      <c r="P113" s="194"/>
    </row>
    <row r="114" spans="1:16">
      <c r="A114" s="263" t="s">
        <v>182</v>
      </c>
      <c r="B114" s="264"/>
      <c r="C114" s="264"/>
      <c r="D114" s="265"/>
      <c r="E114" s="2" t="s">
        <v>169</v>
      </c>
      <c r="F114" s="222">
        <v>281400</v>
      </c>
      <c r="G114" s="266" t="s">
        <v>72</v>
      </c>
      <c r="H114" s="267"/>
      <c r="I114" s="208"/>
      <c r="J114" s="223"/>
      <c r="K114" s="168"/>
      <c r="L114" s="242"/>
      <c r="M114" s="223"/>
      <c r="N114" s="242"/>
      <c r="O114" s="223"/>
      <c r="P114" s="194"/>
    </row>
    <row r="115" spans="1:16" ht="15" customHeight="1">
      <c r="A115" s="277" t="s">
        <v>325</v>
      </c>
      <c r="B115" s="278"/>
      <c r="C115" s="278"/>
      <c r="D115" s="279"/>
      <c r="E115" s="8"/>
      <c r="F115" s="7">
        <v>31</v>
      </c>
      <c r="G115" s="266" t="s">
        <v>72</v>
      </c>
      <c r="H115" s="267"/>
      <c r="I115" s="3">
        <f>I118+I119+I121+I117+I120</f>
        <v>2103.6</v>
      </c>
      <c r="J115" s="3">
        <f>J118+J119+J121+J117+J120</f>
        <v>1114.3</v>
      </c>
      <c r="K115" s="21">
        <f>K118+K119+K121+K117+K120</f>
        <v>881.5</v>
      </c>
      <c r="L115" s="176"/>
      <c r="M115" s="3">
        <f>M118+M119+M121+M117+M120</f>
        <v>0</v>
      </c>
      <c r="N115" s="176"/>
      <c r="O115" s="3">
        <f>O118+O119+O121+O117+O120</f>
        <v>0</v>
      </c>
      <c r="P115" s="192"/>
    </row>
    <row r="116" spans="1:16">
      <c r="A116" s="1" t="s">
        <v>145</v>
      </c>
      <c r="B116" s="206"/>
      <c r="C116" s="206"/>
      <c r="D116" s="207"/>
      <c r="E116" s="2" t="s">
        <v>146</v>
      </c>
      <c r="F116" s="222">
        <v>311120</v>
      </c>
      <c r="G116" s="266" t="s">
        <v>72</v>
      </c>
      <c r="H116" s="267"/>
      <c r="I116" s="208"/>
      <c r="J116" s="223"/>
      <c r="K116" s="168"/>
      <c r="L116" s="242"/>
      <c r="M116" s="223"/>
      <c r="N116" s="242"/>
      <c r="O116" s="223"/>
      <c r="P116" s="194"/>
    </row>
    <row r="117" spans="1:16">
      <c r="A117" s="196" t="s">
        <v>9</v>
      </c>
      <c r="B117" s="206"/>
      <c r="C117" s="206"/>
      <c r="D117" s="207"/>
      <c r="E117" s="2" t="s">
        <v>144</v>
      </c>
      <c r="F117" s="222">
        <v>314110</v>
      </c>
      <c r="G117" s="266" t="s">
        <v>72</v>
      </c>
      <c r="H117" s="267"/>
      <c r="I117" s="208"/>
      <c r="J117" s="223"/>
      <c r="K117" s="168"/>
      <c r="L117" s="242"/>
      <c r="M117" s="223"/>
      <c r="N117" s="242"/>
      <c r="O117" s="223"/>
      <c r="P117" s="194"/>
    </row>
    <row r="118" spans="1:16" ht="15" customHeight="1">
      <c r="A118" s="358" t="s">
        <v>192</v>
      </c>
      <c r="B118" s="359"/>
      <c r="C118" s="359"/>
      <c r="D118" s="360"/>
      <c r="E118" s="2" t="s">
        <v>144</v>
      </c>
      <c r="F118" s="222">
        <v>315110</v>
      </c>
      <c r="G118" s="266" t="s">
        <v>72</v>
      </c>
      <c r="H118" s="267"/>
      <c r="I118" s="208">
        <v>2103.6</v>
      </c>
      <c r="J118" s="223">
        <v>964.3</v>
      </c>
      <c r="K118" s="168"/>
      <c r="L118" s="242"/>
      <c r="M118" s="223"/>
      <c r="N118" s="242"/>
      <c r="O118" s="223"/>
      <c r="P118" s="242"/>
    </row>
    <row r="119" spans="1:16" ht="29.25" customHeight="1">
      <c r="A119" s="358" t="s">
        <v>193</v>
      </c>
      <c r="B119" s="359"/>
      <c r="C119" s="359"/>
      <c r="D119" s="360"/>
      <c r="E119" s="2" t="s">
        <v>144</v>
      </c>
      <c r="F119" s="222">
        <v>316110</v>
      </c>
      <c r="G119" s="266" t="s">
        <v>72</v>
      </c>
      <c r="H119" s="267"/>
      <c r="I119" s="208"/>
      <c r="J119" s="223"/>
      <c r="K119" s="168"/>
      <c r="L119" s="242"/>
      <c r="M119" s="223"/>
      <c r="N119" s="242"/>
      <c r="O119" s="223"/>
      <c r="P119" s="242"/>
    </row>
    <row r="120" spans="1:16" ht="18" customHeight="1">
      <c r="A120" s="358" t="s">
        <v>358</v>
      </c>
      <c r="B120" s="359"/>
      <c r="C120" s="359"/>
      <c r="D120" s="360"/>
      <c r="E120" s="2" t="s">
        <v>144</v>
      </c>
      <c r="F120" s="222">
        <v>317110</v>
      </c>
      <c r="G120" s="266" t="s">
        <v>72</v>
      </c>
      <c r="H120" s="267"/>
      <c r="I120" s="208"/>
      <c r="J120" s="223">
        <v>100</v>
      </c>
      <c r="K120" s="168">
        <v>831.5</v>
      </c>
      <c r="L120" s="24"/>
      <c r="M120" s="223"/>
      <c r="N120" s="24"/>
      <c r="O120" s="223"/>
      <c r="P120" s="24"/>
    </row>
    <row r="121" spans="1:16">
      <c r="A121" s="358" t="s">
        <v>322</v>
      </c>
      <c r="B121" s="359"/>
      <c r="C121" s="359"/>
      <c r="D121" s="360"/>
      <c r="E121" s="2" t="s">
        <v>144</v>
      </c>
      <c r="F121" s="222">
        <v>318110</v>
      </c>
      <c r="G121" s="266" t="s">
        <v>72</v>
      </c>
      <c r="H121" s="267"/>
      <c r="I121" s="208"/>
      <c r="J121" s="223">
        <v>50</v>
      </c>
      <c r="K121" s="168">
        <v>50</v>
      </c>
      <c r="L121" s="24"/>
      <c r="M121" s="223"/>
      <c r="N121" s="24"/>
      <c r="O121" s="223"/>
      <c r="P121" s="204"/>
    </row>
    <row r="122" spans="1:16" ht="25.5" customHeight="1">
      <c r="A122" s="277" t="s">
        <v>324</v>
      </c>
      <c r="B122" s="278"/>
      <c r="C122" s="278"/>
      <c r="D122" s="279"/>
      <c r="E122" s="8"/>
      <c r="F122" s="7">
        <v>33</v>
      </c>
      <c r="G122" s="266" t="s">
        <v>72</v>
      </c>
      <c r="H122" s="267"/>
      <c r="I122" s="3">
        <f>I123+I124+I125+I126+I127+I128+I129</f>
        <v>754.8</v>
      </c>
      <c r="J122" s="3">
        <f>J123+J124+J125+J126+J127+J128+J129</f>
        <v>1192</v>
      </c>
      <c r="K122" s="21">
        <f>K123+K124+K125+K126+K127+K128+K129+K130</f>
        <v>1283.2</v>
      </c>
      <c r="L122" s="176"/>
      <c r="M122" s="3">
        <f>M123+M124+M125+M126+M127+M128+M129</f>
        <v>1160.7</v>
      </c>
      <c r="N122" s="176"/>
      <c r="O122" s="3">
        <f>O123+O124+O125+O126+O127+O128+O129</f>
        <v>1160.7</v>
      </c>
      <c r="P122" s="192"/>
    </row>
    <row r="123" spans="1:16" ht="15.75" customHeight="1">
      <c r="A123" s="1" t="s">
        <v>134</v>
      </c>
      <c r="B123" s="206"/>
      <c r="C123" s="206"/>
      <c r="D123" s="207"/>
      <c r="E123" s="2" t="s">
        <v>180</v>
      </c>
      <c r="F123" s="222">
        <v>331110</v>
      </c>
      <c r="G123" s="266" t="s">
        <v>72</v>
      </c>
      <c r="H123" s="267"/>
      <c r="I123" s="208">
        <v>528.1</v>
      </c>
      <c r="J123" s="223">
        <v>1000</v>
      </c>
      <c r="K123" s="168">
        <v>968.7</v>
      </c>
      <c r="L123" s="13"/>
      <c r="M123" s="223">
        <v>968.7</v>
      </c>
      <c r="N123" s="13"/>
      <c r="O123" s="223">
        <v>968.7</v>
      </c>
      <c r="P123" s="207"/>
    </row>
    <row r="124" spans="1:16">
      <c r="A124" s="1" t="s">
        <v>135</v>
      </c>
      <c r="B124" s="206"/>
      <c r="C124" s="206"/>
      <c r="D124" s="207"/>
      <c r="E124" s="2" t="s">
        <v>163</v>
      </c>
      <c r="F124" s="222">
        <v>332110</v>
      </c>
      <c r="G124" s="266" t="s">
        <v>72</v>
      </c>
      <c r="H124" s="267"/>
      <c r="I124" s="208">
        <v>117.3</v>
      </c>
      <c r="J124" s="223"/>
      <c r="K124" s="168"/>
      <c r="L124" s="242"/>
      <c r="M124" s="223"/>
      <c r="N124" s="242"/>
      <c r="O124" s="223"/>
      <c r="P124" s="194"/>
    </row>
    <row r="125" spans="1:16" ht="18.75" customHeight="1">
      <c r="A125" s="270" t="s">
        <v>130</v>
      </c>
      <c r="B125" s="271"/>
      <c r="C125" s="271"/>
      <c r="D125" s="272"/>
      <c r="E125" s="2" t="s">
        <v>160</v>
      </c>
      <c r="F125" s="222">
        <v>333110</v>
      </c>
      <c r="G125" s="266" t="s">
        <v>72</v>
      </c>
      <c r="H125" s="267"/>
      <c r="I125" s="208"/>
      <c r="J125" s="223"/>
      <c r="K125" s="168"/>
      <c r="L125" s="242"/>
      <c r="M125" s="223"/>
      <c r="N125" s="242"/>
      <c r="O125" s="223"/>
      <c r="P125" s="194"/>
    </row>
    <row r="126" spans="1:16" ht="18" customHeight="1">
      <c r="A126" s="1" t="s">
        <v>178</v>
      </c>
      <c r="B126" s="206"/>
      <c r="C126" s="206"/>
      <c r="D126" s="207"/>
      <c r="E126" s="2" t="s">
        <v>161</v>
      </c>
      <c r="F126" s="222">
        <v>334110</v>
      </c>
      <c r="G126" s="266" t="s">
        <v>72</v>
      </c>
      <c r="H126" s="267"/>
      <c r="I126" s="208"/>
      <c r="J126" s="223"/>
      <c r="K126" s="168"/>
      <c r="L126" s="242"/>
      <c r="M126" s="223"/>
      <c r="N126" s="242"/>
      <c r="O126" s="223"/>
      <c r="P126" s="194"/>
    </row>
    <row r="127" spans="1:16" ht="32.25" customHeight="1">
      <c r="A127" s="263" t="s">
        <v>177</v>
      </c>
      <c r="B127" s="264"/>
      <c r="C127" s="264"/>
      <c r="D127" s="265"/>
      <c r="E127" s="2" t="s">
        <v>159</v>
      </c>
      <c r="F127" s="222">
        <v>335110</v>
      </c>
      <c r="G127" s="266" t="s">
        <v>72</v>
      </c>
      <c r="H127" s="267"/>
      <c r="I127" s="208"/>
      <c r="J127" s="223"/>
      <c r="K127" s="168"/>
      <c r="L127" s="242"/>
      <c r="M127" s="223"/>
      <c r="N127" s="242"/>
      <c r="O127" s="223"/>
      <c r="P127" s="194"/>
    </row>
    <row r="128" spans="1:16" ht="27.75" customHeight="1">
      <c r="A128" s="350" t="s">
        <v>129</v>
      </c>
      <c r="B128" s="264"/>
      <c r="C128" s="264"/>
      <c r="D128" s="265"/>
      <c r="E128" s="2" t="s">
        <v>157</v>
      </c>
      <c r="F128" s="222">
        <v>336110</v>
      </c>
      <c r="G128" s="266" t="s">
        <v>72</v>
      </c>
      <c r="H128" s="267"/>
      <c r="I128" s="208">
        <v>109.4</v>
      </c>
      <c r="J128" s="223">
        <v>192</v>
      </c>
      <c r="K128" s="168">
        <v>192</v>
      </c>
      <c r="L128" s="242"/>
      <c r="M128" s="223">
        <v>192</v>
      </c>
      <c r="N128" s="242"/>
      <c r="O128" s="223">
        <v>192</v>
      </c>
      <c r="P128" s="194"/>
    </row>
    <row r="129" spans="1:16" ht="21" customHeight="1">
      <c r="A129" s="1" t="s">
        <v>136</v>
      </c>
      <c r="B129" s="206"/>
      <c r="C129" s="206"/>
      <c r="D129" s="207"/>
      <c r="E129" s="2" t="s">
        <v>164</v>
      </c>
      <c r="F129" s="222">
        <v>338110</v>
      </c>
      <c r="G129" s="266" t="s">
        <v>72</v>
      </c>
      <c r="H129" s="267"/>
      <c r="I129" s="208"/>
      <c r="J129" s="223"/>
      <c r="K129" s="223"/>
      <c r="L129" s="242"/>
      <c r="M129" s="223"/>
      <c r="N129" s="242"/>
      <c r="O129" s="223"/>
      <c r="P129" s="194"/>
    </row>
    <row r="130" spans="1:16" ht="18.75" customHeight="1">
      <c r="A130" s="258" t="s">
        <v>446</v>
      </c>
      <c r="B130" s="259"/>
      <c r="C130" s="259"/>
      <c r="D130" s="260"/>
      <c r="F130" s="209">
        <v>339110</v>
      </c>
      <c r="G130" s="261" t="s">
        <v>72</v>
      </c>
      <c r="H130" s="262"/>
      <c r="I130" s="18"/>
      <c r="J130" s="18"/>
      <c r="K130" s="209">
        <v>122.5</v>
      </c>
      <c r="L130" s="112"/>
      <c r="M130" s="18"/>
      <c r="N130" s="112"/>
      <c r="O130" s="18"/>
      <c r="P130" s="112"/>
    </row>
    <row r="131" spans="1:16" ht="22.15" hidden="1" customHeight="1">
      <c r="A131" s="305" t="s">
        <v>239</v>
      </c>
      <c r="B131" s="342"/>
      <c r="C131" s="342"/>
      <c r="D131" s="342"/>
      <c r="E131" s="342"/>
      <c r="F131" s="342"/>
      <c r="G131" s="342"/>
      <c r="H131" s="342"/>
      <c r="I131" s="342"/>
      <c r="J131" s="342"/>
      <c r="K131" s="342"/>
      <c r="L131" s="342"/>
      <c r="M131" s="342"/>
      <c r="N131" s="342"/>
      <c r="O131" s="342"/>
      <c r="P131" s="306"/>
    </row>
    <row r="132" spans="1:16" ht="19.899999999999999" hidden="1" customHeight="1">
      <c r="A132" s="276" t="s">
        <v>59</v>
      </c>
      <c r="B132" s="276"/>
      <c r="C132" s="276"/>
      <c r="D132" s="276"/>
      <c r="E132" s="273" t="s">
        <v>58</v>
      </c>
      <c r="F132" s="274"/>
      <c r="G132" s="274"/>
      <c r="H132" s="275"/>
      <c r="I132" s="351" t="s">
        <v>98</v>
      </c>
      <c r="J132" s="351" t="s">
        <v>97</v>
      </c>
      <c r="K132" s="351" t="s">
        <v>96</v>
      </c>
      <c r="L132" s="209">
        <v>2015</v>
      </c>
      <c r="M132" s="351" t="s">
        <v>94</v>
      </c>
      <c r="N132" s="208">
        <v>2016</v>
      </c>
      <c r="O132" s="208">
        <v>2017</v>
      </c>
      <c r="P132" s="208">
        <v>2018</v>
      </c>
    </row>
    <row r="133" spans="1:16" ht="66" hidden="1" customHeight="1">
      <c r="A133" s="276"/>
      <c r="B133" s="276"/>
      <c r="C133" s="276"/>
      <c r="D133" s="276"/>
      <c r="E133" s="2" t="s">
        <v>99</v>
      </c>
      <c r="F133" s="208" t="s">
        <v>92</v>
      </c>
      <c r="G133" s="228" t="s">
        <v>70</v>
      </c>
      <c r="H133" s="222" t="s">
        <v>93</v>
      </c>
      <c r="I133" s="351"/>
      <c r="J133" s="351"/>
      <c r="K133" s="351"/>
      <c r="L133" s="65" t="s">
        <v>95</v>
      </c>
      <c r="M133" s="351"/>
      <c r="N133" s="228" t="s">
        <v>70</v>
      </c>
      <c r="O133" s="228" t="s">
        <v>71</v>
      </c>
      <c r="P133" s="228" t="s">
        <v>71</v>
      </c>
    </row>
    <row r="134" spans="1:16" hidden="1">
      <c r="A134" s="273">
        <v>1</v>
      </c>
      <c r="B134" s="274"/>
      <c r="C134" s="274"/>
      <c r="D134" s="275"/>
      <c r="E134" s="2">
        <v>2</v>
      </c>
      <c r="F134" s="208">
        <v>3</v>
      </c>
      <c r="G134" s="208">
        <v>4</v>
      </c>
      <c r="H134" s="208">
        <v>5</v>
      </c>
      <c r="I134" s="208">
        <v>6</v>
      </c>
      <c r="J134" s="208">
        <v>7</v>
      </c>
      <c r="K134" s="208">
        <v>8</v>
      </c>
      <c r="L134" s="208">
        <v>9</v>
      </c>
      <c r="M134" s="208" t="s">
        <v>100</v>
      </c>
      <c r="N134" s="208">
        <v>11</v>
      </c>
      <c r="O134" s="208">
        <v>12</v>
      </c>
      <c r="P134" s="208">
        <v>13</v>
      </c>
    </row>
    <row r="135" spans="1:16" ht="22.9" hidden="1" customHeight="1">
      <c r="A135" s="268"/>
      <c r="B135" s="262"/>
      <c r="C135" s="262"/>
      <c r="D135" s="269"/>
      <c r="E135" s="92"/>
      <c r="F135" s="18"/>
      <c r="G135" s="18"/>
      <c r="H135" s="18"/>
      <c r="I135" s="18"/>
      <c r="J135" s="18"/>
      <c r="K135" s="18"/>
      <c r="L135" s="18"/>
      <c r="M135" s="18"/>
      <c r="N135" s="18"/>
      <c r="O135" s="18"/>
      <c r="P135" s="18"/>
    </row>
    <row r="136" spans="1:16" ht="22.9" hidden="1" customHeight="1">
      <c r="A136" s="268"/>
      <c r="B136" s="262"/>
      <c r="C136" s="262"/>
      <c r="D136" s="269"/>
      <c r="E136" s="92"/>
      <c r="F136" s="18"/>
      <c r="G136" s="18"/>
      <c r="H136" s="18"/>
      <c r="I136" s="18"/>
      <c r="J136" s="18"/>
      <c r="K136" s="18"/>
      <c r="L136" s="18"/>
      <c r="M136" s="18"/>
      <c r="N136" s="18"/>
      <c r="O136" s="18"/>
      <c r="P136" s="18"/>
    </row>
    <row r="137" spans="1:16" ht="22.9" hidden="1" customHeight="1">
      <c r="A137" s="268"/>
      <c r="B137" s="262"/>
      <c r="C137" s="262"/>
      <c r="D137" s="269"/>
      <c r="E137" s="92"/>
      <c r="F137" s="18"/>
      <c r="G137" s="18"/>
      <c r="H137" s="18"/>
      <c r="I137" s="18"/>
      <c r="J137" s="18"/>
      <c r="K137" s="18"/>
      <c r="L137" s="18"/>
      <c r="M137" s="18"/>
      <c r="N137" s="18"/>
      <c r="O137" s="18"/>
      <c r="P137" s="18"/>
    </row>
    <row r="138" spans="1:16" ht="22.9" hidden="1" customHeight="1">
      <c r="A138" s="268"/>
      <c r="B138" s="262"/>
      <c r="C138" s="262"/>
      <c r="D138" s="269"/>
      <c r="E138" s="92"/>
      <c r="F138" s="18"/>
      <c r="G138" s="18"/>
      <c r="H138" s="18"/>
      <c r="I138" s="18"/>
      <c r="J138" s="18"/>
      <c r="K138" s="18"/>
      <c r="L138" s="18"/>
      <c r="M138" s="18"/>
      <c r="N138" s="18"/>
      <c r="O138" s="18"/>
      <c r="P138" s="18"/>
    </row>
    <row r="139" spans="1:16" ht="22.9" hidden="1" customHeight="1">
      <c r="A139" s="268"/>
      <c r="B139" s="262"/>
      <c r="C139" s="262"/>
      <c r="D139" s="269"/>
      <c r="E139" s="92"/>
      <c r="F139" s="18"/>
      <c r="G139" s="18"/>
      <c r="H139" s="18"/>
      <c r="I139" s="18"/>
      <c r="J139" s="18"/>
      <c r="K139" s="18"/>
      <c r="L139" s="18"/>
      <c r="M139" s="18"/>
      <c r="N139" s="18"/>
      <c r="O139" s="18"/>
      <c r="P139" s="18"/>
    </row>
    <row r="140" spans="1:16" ht="22.9" hidden="1" customHeight="1">
      <c r="A140" s="268"/>
      <c r="B140" s="262"/>
      <c r="C140" s="262"/>
      <c r="D140" s="269"/>
      <c r="E140" s="92"/>
      <c r="F140" s="18"/>
      <c r="G140" s="18"/>
      <c r="H140" s="18"/>
      <c r="I140" s="18"/>
      <c r="J140" s="18"/>
      <c r="K140" s="18"/>
      <c r="L140" s="18"/>
      <c r="M140" s="18"/>
      <c r="N140" s="18"/>
      <c r="O140" s="18"/>
      <c r="P140" s="18"/>
    </row>
    <row r="141" spans="1:16" ht="22.9" hidden="1" customHeight="1">
      <c r="A141" s="268"/>
      <c r="B141" s="262"/>
      <c r="C141" s="262"/>
      <c r="D141" s="269"/>
      <c r="E141" s="92"/>
      <c r="F141" s="18"/>
      <c r="G141" s="18"/>
      <c r="H141" s="18"/>
      <c r="I141" s="18"/>
      <c r="J141" s="18"/>
      <c r="K141" s="18"/>
      <c r="L141" s="18"/>
      <c r="M141" s="18"/>
      <c r="N141" s="18"/>
      <c r="O141" s="18"/>
      <c r="P141" s="18"/>
    </row>
    <row r="142" spans="1:16" ht="23.45" hidden="1" customHeight="1"/>
    <row r="143" spans="1:16" s="66" customFormat="1" ht="24.6" customHeight="1">
      <c r="A143" s="248" t="s">
        <v>636</v>
      </c>
      <c r="B143" s="249"/>
      <c r="C143" s="249"/>
      <c r="D143" s="249"/>
      <c r="E143" s="249"/>
      <c r="F143" s="249"/>
      <c r="G143" s="249"/>
      <c r="H143" s="249"/>
      <c r="I143" s="249"/>
      <c r="J143" s="249"/>
      <c r="K143" s="249"/>
      <c r="L143" s="249"/>
      <c r="M143" s="249"/>
      <c r="N143" s="249"/>
      <c r="O143" s="249"/>
      <c r="P143" s="250"/>
    </row>
    <row r="144" spans="1:16" s="66" customFormat="1" ht="24.6" customHeight="1">
      <c r="A144" s="251" t="s">
        <v>612</v>
      </c>
      <c r="B144" s="252"/>
      <c r="C144" s="252"/>
      <c r="D144" s="252"/>
      <c r="E144" s="252"/>
      <c r="F144" s="252"/>
      <c r="G144" s="252"/>
      <c r="H144" s="252"/>
      <c r="I144" s="252"/>
      <c r="J144" s="252"/>
      <c r="K144" s="252"/>
      <c r="L144" s="252"/>
      <c r="M144" s="252"/>
      <c r="N144" s="252"/>
      <c r="O144" s="252"/>
      <c r="P144" s="253"/>
    </row>
    <row r="145" spans="1:16" s="66" customFormat="1" ht="24.6" customHeight="1">
      <c r="A145" s="251" t="s">
        <v>613</v>
      </c>
      <c r="B145" s="252"/>
      <c r="C145" s="252"/>
      <c r="D145" s="252"/>
      <c r="E145" s="252"/>
      <c r="F145" s="252"/>
      <c r="G145" s="252"/>
      <c r="H145" s="252"/>
      <c r="I145" s="252"/>
      <c r="J145" s="252"/>
      <c r="K145" s="252"/>
      <c r="L145" s="252"/>
      <c r="M145" s="252"/>
      <c r="N145" s="252"/>
      <c r="O145" s="252"/>
      <c r="P145" s="253"/>
    </row>
    <row r="146" spans="1:16" s="66" customFormat="1" ht="24.6" customHeight="1">
      <c r="A146" s="254" t="s">
        <v>101</v>
      </c>
      <c r="B146" s="255"/>
      <c r="C146" s="255"/>
      <c r="D146" s="255"/>
      <c r="E146" s="255"/>
      <c r="F146" s="255"/>
      <c r="G146" s="255"/>
      <c r="H146" s="255"/>
      <c r="I146" s="255"/>
      <c r="J146" s="255"/>
      <c r="K146" s="255"/>
      <c r="L146" s="255"/>
      <c r="M146" s="255"/>
      <c r="N146" s="255"/>
      <c r="O146" s="255"/>
      <c r="P146" s="256"/>
    </row>
    <row r="148" spans="1:16" ht="38.450000000000003" customHeight="1">
      <c r="A148" s="257" t="s">
        <v>472</v>
      </c>
      <c r="B148" s="257"/>
      <c r="C148" s="257"/>
      <c r="D148" s="257"/>
      <c r="E148" s="257"/>
      <c r="F148" s="257"/>
      <c r="G148" s="257"/>
      <c r="H148" s="257"/>
      <c r="I148" s="257"/>
      <c r="J148" s="257"/>
      <c r="K148" s="257"/>
      <c r="L148" s="257"/>
      <c r="M148" s="257"/>
      <c r="N148" s="257"/>
      <c r="O148" s="257"/>
      <c r="P148" s="257"/>
    </row>
  </sheetData>
  <mergeCells count="239">
    <mergeCell ref="A128:D128"/>
    <mergeCell ref="A136:D136"/>
    <mergeCell ref="A137:D137"/>
    <mergeCell ref="A138:D138"/>
    <mergeCell ref="A139:D139"/>
    <mergeCell ref="A134:D134"/>
    <mergeCell ref="A135:D135"/>
    <mergeCell ref="G107:H107"/>
    <mergeCell ref="A110:D110"/>
    <mergeCell ref="G110:H110"/>
    <mergeCell ref="A111:D111"/>
    <mergeCell ref="A119:D119"/>
    <mergeCell ref="A121:D121"/>
    <mergeCell ref="A108:D108"/>
    <mergeCell ref="A109:D109"/>
    <mergeCell ref="G109:H109"/>
    <mergeCell ref="A118:D118"/>
    <mergeCell ref="G116:H116"/>
    <mergeCell ref="A115:D115"/>
    <mergeCell ref="G115:H115"/>
    <mergeCell ref="A112:D112"/>
    <mergeCell ref="G112:H112"/>
    <mergeCell ref="A113:D113"/>
    <mergeCell ref="G128:H128"/>
    <mergeCell ref="A148:P148"/>
    <mergeCell ref="A140:D140"/>
    <mergeCell ref="A141:D141"/>
    <mergeCell ref="A143:P143"/>
    <mergeCell ref="A144:P144"/>
    <mergeCell ref="A145:P145"/>
    <mergeCell ref="A146:P146"/>
    <mergeCell ref="G129:H129"/>
    <mergeCell ref="A131:P131"/>
    <mergeCell ref="A132:D133"/>
    <mergeCell ref="E132:H132"/>
    <mergeCell ref="I132:I133"/>
    <mergeCell ref="J132:J133"/>
    <mergeCell ref="K132:K133"/>
    <mergeCell ref="M132:M133"/>
    <mergeCell ref="A130:D130"/>
    <mergeCell ref="G130:H130"/>
    <mergeCell ref="G94:H94"/>
    <mergeCell ref="G95:H95"/>
    <mergeCell ref="G96:H96"/>
    <mergeCell ref="G97:H97"/>
    <mergeCell ref="G98:H98"/>
    <mergeCell ref="G99:H99"/>
    <mergeCell ref="G100:H100"/>
    <mergeCell ref="G120:H120"/>
    <mergeCell ref="G126:H126"/>
    <mergeCell ref="G111:H111"/>
    <mergeCell ref="G117:H117"/>
    <mergeCell ref="G123:H123"/>
    <mergeCell ref="G103:H103"/>
    <mergeCell ref="G105:H105"/>
    <mergeCell ref="G106:H106"/>
    <mergeCell ref="G113:H113"/>
    <mergeCell ref="G108:H108"/>
    <mergeCell ref="G118:H118"/>
    <mergeCell ref="G114:H114"/>
    <mergeCell ref="G104:H104"/>
    <mergeCell ref="G127:H127"/>
    <mergeCell ref="G82:H82"/>
    <mergeCell ref="A120:D120"/>
    <mergeCell ref="A114:D114"/>
    <mergeCell ref="A127:D127"/>
    <mergeCell ref="A125:D125"/>
    <mergeCell ref="G119:H119"/>
    <mergeCell ref="G121:H121"/>
    <mergeCell ref="G122:H122"/>
    <mergeCell ref="A122:D122"/>
    <mergeCell ref="G124:H124"/>
    <mergeCell ref="G125:H125"/>
    <mergeCell ref="G87:H87"/>
    <mergeCell ref="A85:D85"/>
    <mergeCell ref="G85:H85"/>
    <mergeCell ref="G86:H86"/>
    <mergeCell ref="G92:H92"/>
    <mergeCell ref="G91:H91"/>
    <mergeCell ref="G88:H88"/>
    <mergeCell ref="G89:H89"/>
    <mergeCell ref="G90:H90"/>
    <mergeCell ref="G101:H101"/>
    <mergeCell ref="G102:H102"/>
    <mergeCell ref="G93:H93"/>
    <mergeCell ref="A72:A73"/>
    <mergeCell ref="C72:I72"/>
    <mergeCell ref="C73:I73"/>
    <mergeCell ref="A74:A75"/>
    <mergeCell ref="C74:I74"/>
    <mergeCell ref="C75:I75"/>
    <mergeCell ref="K80:L80"/>
    <mergeCell ref="M80:N80"/>
    <mergeCell ref="G84:H84"/>
    <mergeCell ref="A79:D80"/>
    <mergeCell ref="E79:F79"/>
    <mergeCell ref="G79:H79"/>
    <mergeCell ref="K79:L79"/>
    <mergeCell ref="M79:N79"/>
    <mergeCell ref="A78:P78"/>
    <mergeCell ref="C76:I76"/>
    <mergeCell ref="O79:P79"/>
    <mergeCell ref="G80:H80"/>
    <mergeCell ref="O80:P80"/>
    <mergeCell ref="A81:D81"/>
    <mergeCell ref="A82:D82"/>
    <mergeCell ref="A84:D84"/>
    <mergeCell ref="A83:D83"/>
    <mergeCell ref="A65:C65"/>
    <mergeCell ref="D65:P65"/>
    <mergeCell ref="A66:C66"/>
    <mergeCell ref="D66:P66"/>
    <mergeCell ref="J70:J71"/>
    <mergeCell ref="A67:C67"/>
    <mergeCell ref="D67:P67"/>
    <mergeCell ref="A69:P69"/>
    <mergeCell ref="A70:A71"/>
    <mergeCell ref="B70:B71"/>
    <mergeCell ref="C70:I71"/>
    <mergeCell ref="O59:P59"/>
    <mergeCell ref="A60:B60"/>
    <mergeCell ref="C62:F62"/>
    <mergeCell ref="C60:N60"/>
    <mergeCell ref="O60:P60"/>
    <mergeCell ref="A61:B61"/>
    <mergeCell ref="C61:N61"/>
    <mergeCell ref="O61:P61"/>
    <mergeCell ref="A62:B62"/>
    <mergeCell ref="O62:P62"/>
    <mergeCell ref="A55:B55"/>
    <mergeCell ref="I55:J55"/>
    <mergeCell ref="A53:B53"/>
    <mergeCell ref="I53:J53"/>
    <mergeCell ref="A59:B59"/>
    <mergeCell ref="C59:N59"/>
    <mergeCell ref="A57:B57"/>
    <mergeCell ref="A58:P58"/>
    <mergeCell ref="A43:C43"/>
    <mergeCell ref="E43:F43"/>
    <mergeCell ref="G43:H43"/>
    <mergeCell ref="A44:C44"/>
    <mergeCell ref="E44:F44"/>
    <mergeCell ref="G44:H44"/>
    <mergeCell ref="A52:B52"/>
    <mergeCell ref="I52:J52"/>
    <mergeCell ref="A45:C45"/>
    <mergeCell ref="E45:F45"/>
    <mergeCell ref="G45:H45"/>
    <mergeCell ref="A46:C46"/>
    <mergeCell ref="E46:F46"/>
    <mergeCell ref="G46:H46"/>
    <mergeCell ref="A56:B56"/>
    <mergeCell ref="I56:J56"/>
    <mergeCell ref="A48:P48"/>
    <mergeCell ref="A49:B50"/>
    <mergeCell ref="A54:B54"/>
    <mergeCell ref="I54:J54"/>
    <mergeCell ref="C49:H49"/>
    <mergeCell ref="I49:J50"/>
    <mergeCell ref="A51:B51"/>
    <mergeCell ref="I51:J51"/>
    <mergeCell ref="A42:C42"/>
    <mergeCell ref="E42:F42"/>
    <mergeCell ref="G42:H42"/>
    <mergeCell ref="A39:C39"/>
    <mergeCell ref="E39:F39"/>
    <mergeCell ref="G39:H39"/>
    <mergeCell ref="A40:C40"/>
    <mergeCell ref="E40:F40"/>
    <mergeCell ref="G40:H40"/>
    <mergeCell ref="A41:C41"/>
    <mergeCell ref="E41:F41"/>
    <mergeCell ref="G41:H41"/>
    <mergeCell ref="A36:P36"/>
    <mergeCell ref="A37:C38"/>
    <mergeCell ref="D37:F37"/>
    <mergeCell ref="G37:J37"/>
    <mergeCell ref="K37:M37"/>
    <mergeCell ref="N37:P37"/>
    <mergeCell ref="E38:F38"/>
    <mergeCell ref="G38:H38"/>
    <mergeCell ref="G34:H34"/>
    <mergeCell ref="K34:L34"/>
    <mergeCell ref="A26:B26"/>
    <mergeCell ref="G26:H26"/>
    <mergeCell ref="A22:B23"/>
    <mergeCell ref="C22:F22"/>
    <mergeCell ref="A31:B31"/>
    <mergeCell ref="G31:H31"/>
    <mergeCell ref="A32:B32"/>
    <mergeCell ref="G32:H32"/>
    <mergeCell ref="A34:B34"/>
    <mergeCell ref="A33:B33"/>
    <mergeCell ref="A29:B29"/>
    <mergeCell ref="G29:H29"/>
    <mergeCell ref="A27:B27"/>
    <mergeCell ref="G33:H33"/>
    <mergeCell ref="G27:H27"/>
    <mergeCell ref="A28:B28"/>
    <mergeCell ref="G28:H28"/>
    <mergeCell ref="A30:B30"/>
    <mergeCell ref="G30:H30"/>
    <mergeCell ref="A20:D20"/>
    <mergeCell ref="A25:B25"/>
    <mergeCell ref="G25:H25"/>
    <mergeCell ref="G22:H22"/>
    <mergeCell ref="A24:B24"/>
    <mergeCell ref="G24:H24"/>
    <mergeCell ref="O22:P22"/>
    <mergeCell ref="G23:H23"/>
    <mergeCell ref="K23:L23"/>
    <mergeCell ref="M23:N23"/>
    <mergeCell ref="O23:P23"/>
    <mergeCell ref="K22:L22"/>
    <mergeCell ref="M22:N22"/>
    <mergeCell ref="A64:P64"/>
    <mergeCell ref="A10:P10"/>
    <mergeCell ref="A12:D13"/>
    <mergeCell ref="E12:F12"/>
    <mergeCell ref="N1:P1"/>
    <mergeCell ref="E2:J2"/>
    <mergeCell ref="D3:L3"/>
    <mergeCell ref="A6:C6"/>
    <mergeCell ref="D6:O6"/>
    <mergeCell ref="A8:C8"/>
    <mergeCell ref="D8:O8"/>
    <mergeCell ref="A7:C7"/>
    <mergeCell ref="D7:O7"/>
    <mergeCell ref="K13:L13"/>
    <mergeCell ref="M13:N13"/>
    <mergeCell ref="O13:P13"/>
    <mergeCell ref="O12:P12"/>
    <mergeCell ref="G13:H13"/>
    <mergeCell ref="G12:H12"/>
    <mergeCell ref="K12:L12"/>
    <mergeCell ref="M12:N12"/>
    <mergeCell ref="A17:D17"/>
    <mergeCell ref="A18:D18"/>
    <mergeCell ref="A19:D19"/>
  </mergeCells>
  <phoneticPr fontId="12" type="noConversion"/>
  <printOptions horizontalCentered="1"/>
  <pageMargins left="0" right="0" top="0" bottom="0" header="0" footer="0"/>
  <pageSetup paperSize="9" scale="62" orientation="portrait" r:id="rId1"/>
</worksheet>
</file>

<file path=xl/worksheets/sheet3.xml><?xml version="1.0" encoding="utf-8"?>
<worksheet xmlns="http://schemas.openxmlformats.org/spreadsheetml/2006/main" xmlns:r="http://schemas.openxmlformats.org/officeDocument/2006/relationships">
  <sheetPr>
    <tabColor rgb="FF00B050"/>
  </sheetPr>
  <dimension ref="A1:P151"/>
  <sheetViews>
    <sheetView showZeros="0" zoomScaleNormal="100" zoomScaleSheetLayoutView="79" workbookViewId="0">
      <selection activeCell="R8" sqref="R8"/>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9.7109375" style="46" customWidth="1"/>
    <col min="7" max="7" width="7.140625" style="46" customWidth="1"/>
    <col min="8" max="8" width="4.5703125" style="46" customWidth="1"/>
    <col min="9" max="9" width="9.5703125" style="46" customWidth="1"/>
    <col min="10" max="10" width="10.42578125" style="46" customWidth="1"/>
    <col min="11" max="11" width="11" style="46" customWidth="1"/>
    <col min="12" max="12" width="7.28515625" style="46" customWidth="1"/>
    <col min="13" max="13" width="10.5703125" style="46" customWidth="1"/>
    <col min="14" max="14" width="10.140625" style="46" customWidth="1"/>
    <col min="15" max="15" width="10" style="46" customWidth="1"/>
    <col min="16" max="16" width="10.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614</v>
      </c>
      <c r="E7" s="282"/>
      <c r="F7" s="282"/>
      <c r="G7" s="282"/>
      <c r="H7" s="282"/>
      <c r="I7" s="282"/>
      <c r="J7" s="282"/>
      <c r="K7" s="282"/>
      <c r="L7" s="282"/>
      <c r="M7" s="282"/>
      <c r="N7" s="282"/>
      <c r="O7" s="282"/>
      <c r="P7" s="2" t="s">
        <v>486</v>
      </c>
    </row>
    <row r="8" spans="1:16" ht="23.45" customHeight="1">
      <c r="A8" s="281" t="s">
        <v>88</v>
      </c>
      <c r="B8" s="281"/>
      <c r="C8" s="281"/>
      <c r="D8" s="285" t="s">
        <v>465</v>
      </c>
      <c r="E8" s="286"/>
      <c r="F8" s="286"/>
      <c r="G8" s="286"/>
      <c r="H8" s="286"/>
      <c r="I8" s="286"/>
      <c r="J8" s="286"/>
      <c r="K8" s="286"/>
      <c r="L8" s="286"/>
      <c r="M8" s="286"/>
      <c r="N8" s="286"/>
      <c r="O8" s="287"/>
      <c r="P8" s="208">
        <v>2368</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s="51" customFormat="1" ht="23.45" customHeight="1">
      <c r="A14" s="220" t="s">
        <v>91</v>
      </c>
      <c r="B14" s="220"/>
      <c r="C14" s="220"/>
      <c r="D14" s="220"/>
      <c r="E14" s="2" t="s">
        <v>204</v>
      </c>
      <c r="F14" s="208"/>
      <c r="G14" s="191" t="s">
        <v>72</v>
      </c>
      <c r="H14" s="192"/>
      <c r="I14" s="3">
        <f>I15+I16+I17+I18+I19+I20</f>
        <v>32418.900000000005</v>
      </c>
      <c r="J14" s="3">
        <f>J15+J16+J17+J18+J19+J20</f>
        <v>33573.1</v>
      </c>
      <c r="K14" s="3">
        <f>K15+K16+K17+K18+K19+K20</f>
        <v>35611.5</v>
      </c>
      <c r="L14" s="82"/>
      <c r="M14" s="3">
        <f>M15+M16+M17+M18+M19+M20</f>
        <v>37321.199999999997</v>
      </c>
      <c r="N14" s="82"/>
      <c r="O14" s="3">
        <f>O15+O16+O17+O18+O19+O20</f>
        <v>38294.700000000004</v>
      </c>
      <c r="P14" s="48"/>
    </row>
    <row r="15" spans="1:16" s="51" customFormat="1" ht="23.45" customHeight="1">
      <c r="A15" s="245" t="s">
        <v>323</v>
      </c>
      <c r="B15" s="197"/>
      <c r="C15" s="197"/>
      <c r="D15" s="198"/>
      <c r="E15" s="2"/>
      <c r="F15" s="222">
        <v>21</v>
      </c>
      <c r="G15" s="193" t="s">
        <v>72</v>
      </c>
      <c r="H15" s="194"/>
      <c r="I15" s="223">
        <f>I83</f>
        <v>26274.800000000003</v>
      </c>
      <c r="J15" s="223">
        <f>J83</f>
        <v>25807.399999999998</v>
      </c>
      <c r="K15" s="223">
        <f>K83</f>
        <v>27300.7</v>
      </c>
      <c r="L15" s="242"/>
      <c r="M15" s="223">
        <f>M83</f>
        <v>28299.499999999996</v>
      </c>
      <c r="N15" s="50"/>
      <c r="O15" s="223">
        <f>O83</f>
        <v>29366.3</v>
      </c>
      <c r="P15" s="194"/>
    </row>
    <row r="16" spans="1:16" ht="18.75" customHeight="1">
      <c r="A16" s="245" t="s">
        <v>128</v>
      </c>
      <c r="B16" s="197"/>
      <c r="C16" s="197"/>
      <c r="D16" s="198"/>
      <c r="E16" s="2"/>
      <c r="F16" s="222">
        <v>22</v>
      </c>
      <c r="G16" s="193" t="s">
        <v>72</v>
      </c>
      <c r="H16" s="194"/>
      <c r="I16" s="223">
        <f>I87</f>
        <v>4681.3999999999996</v>
      </c>
      <c r="J16" s="223">
        <f>J87</f>
        <v>5806.2</v>
      </c>
      <c r="K16" s="223">
        <f>K87</f>
        <v>5914.8</v>
      </c>
      <c r="L16" s="242"/>
      <c r="M16" s="223">
        <f>M87</f>
        <v>6651.9</v>
      </c>
      <c r="N16" s="50"/>
      <c r="O16" s="223">
        <f>O87</f>
        <v>6558.5999999999995</v>
      </c>
      <c r="P16" s="194"/>
    </row>
    <row r="17" spans="1:16" ht="45" customHeight="1">
      <c r="A17" s="263" t="s">
        <v>124</v>
      </c>
      <c r="B17" s="264"/>
      <c r="C17" s="264"/>
      <c r="D17" s="265"/>
      <c r="E17" s="2"/>
      <c r="F17" s="222">
        <v>27</v>
      </c>
      <c r="G17" s="193" t="s">
        <v>72</v>
      </c>
      <c r="H17" s="194"/>
      <c r="I17" s="223">
        <f>I108</f>
        <v>226.7</v>
      </c>
      <c r="J17" s="223">
        <f>J108</f>
        <v>307.20000000000005</v>
      </c>
      <c r="K17" s="223">
        <f>K108</f>
        <v>378.79999999999995</v>
      </c>
      <c r="L17" s="242"/>
      <c r="M17" s="223">
        <f>M108</f>
        <v>378.79999999999995</v>
      </c>
      <c r="N17" s="50"/>
      <c r="O17" s="223">
        <f>O108</f>
        <v>378.79999999999995</v>
      </c>
      <c r="P17" s="194"/>
    </row>
    <row r="18" spans="1:16" ht="20.25" customHeight="1">
      <c r="A18" s="263" t="s">
        <v>333</v>
      </c>
      <c r="B18" s="264"/>
      <c r="C18" s="264"/>
      <c r="D18" s="265"/>
      <c r="E18" s="2"/>
      <c r="F18" s="222">
        <v>28</v>
      </c>
      <c r="G18" s="193" t="s">
        <v>72</v>
      </c>
      <c r="H18" s="194"/>
      <c r="I18" s="223">
        <f>I111</f>
        <v>10.5</v>
      </c>
      <c r="J18" s="223">
        <f>J111</f>
        <v>15</v>
      </c>
      <c r="K18" s="223">
        <f>K111</f>
        <v>27</v>
      </c>
      <c r="L18" s="242"/>
      <c r="M18" s="223">
        <f>M111</f>
        <v>27</v>
      </c>
      <c r="N18" s="50"/>
      <c r="O18" s="223">
        <f>O111</f>
        <v>27</v>
      </c>
      <c r="P18" s="194"/>
    </row>
    <row r="19" spans="1:16" ht="17.25" customHeight="1">
      <c r="A19" s="263" t="s">
        <v>325</v>
      </c>
      <c r="B19" s="264"/>
      <c r="C19" s="264"/>
      <c r="D19" s="265"/>
      <c r="E19" s="2"/>
      <c r="F19" s="222">
        <v>31</v>
      </c>
      <c r="G19" s="193" t="s">
        <v>72</v>
      </c>
      <c r="H19" s="194"/>
      <c r="I19" s="223">
        <f>I118</f>
        <v>744.5</v>
      </c>
      <c r="J19" s="223">
        <f>J118</f>
        <v>1035.0999999999999</v>
      </c>
      <c r="K19" s="223">
        <f>K118</f>
        <v>1300</v>
      </c>
      <c r="L19" s="242"/>
      <c r="M19" s="223">
        <f>M118</f>
        <v>1300</v>
      </c>
      <c r="N19" s="50"/>
      <c r="O19" s="223">
        <f>O118</f>
        <v>1300</v>
      </c>
      <c r="P19" s="194"/>
    </row>
    <row r="20" spans="1:16" ht="18" customHeight="1">
      <c r="A20" s="263" t="s">
        <v>324</v>
      </c>
      <c r="B20" s="264"/>
      <c r="C20" s="264"/>
      <c r="D20" s="265"/>
      <c r="E20" s="2"/>
      <c r="F20" s="222">
        <v>33</v>
      </c>
      <c r="G20" s="193" t="s">
        <v>72</v>
      </c>
      <c r="H20" s="194"/>
      <c r="I20" s="223">
        <f>I125</f>
        <v>481</v>
      </c>
      <c r="J20" s="223">
        <f>J125</f>
        <v>602.19999999999993</v>
      </c>
      <c r="K20" s="223">
        <f>K125</f>
        <v>690.2</v>
      </c>
      <c r="L20" s="242"/>
      <c r="M20" s="223">
        <f>M125</f>
        <v>664</v>
      </c>
      <c r="N20" s="50"/>
      <c r="O20" s="223">
        <f>O125</f>
        <v>664</v>
      </c>
      <c r="P20" s="194"/>
    </row>
    <row r="21" spans="1:16" ht="14.45"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18"/>
      <c r="D24" s="18"/>
      <c r="E24" s="92"/>
      <c r="F24" s="18"/>
      <c r="G24" s="298" t="s">
        <v>72</v>
      </c>
      <c r="H24" s="298"/>
      <c r="I24" s="18">
        <f>(I25+I29+I33)</f>
        <v>32418.900000000005</v>
      </c>
      <c r="J24" s="18">
        <f>(J25+J29+J33)</f>
        <v>33573.1</v>
      </c>
      <c r="K24" s="18">
        <f>(K25+K29+K33)</f>
        <v>35611.5</v>
      </c>
      <c r="L24" s="18">
        <f>L25+L29+L33</f>
        <v>0</v>
      </c>
      <c r="M24" s="19">
        <f>(M25+M29+M33)</f>
        <v>37321.199999999997</v>
      </c>
      <c r="N24" s="19">
        <f>N25+N29+N33</f>
        <v>0</v>
      </c>
      <c r="O24" s="19">
        <f>(O25+O29+O33)</f>
        <v>38294.700000000004</v>
      </c>
      <c r="P24" s="18">
        <f>P25+P29+P33</f>
        <v>0</v>
      </c>
    </row>
    <row r="25" spans="1:16" ht="32.450000000000003" customHeight="1">
      <c r="A25" s="294" t="s">
        <v>115</v>
      </c>
      <c r="B25" s="295"/>
      <c r="C25" s="54">
        <v>112</v>
      </c>
      <c r="D25" s="93" t="s">
        <v>56</v>
      </c>
      <c r="E25" s="92"/>
      <c r="F25" s="18"/>
      <c r="G25" s="276" t="s">
        <v>72</v>
      </c>
      <c r="H25" s="276"/>
      <c r="I25" s="208"/>
      <c r="J25" s="18">
        <f>J26+J27+J28</f>
        <v>0</v>
      </c>
      <c r="K25" s="18">
        <f>K26+K27+K28</f>
        <v>0</v>
      </c>
      <c r="L25" s="56"/>
      <c r="M25" s="19">
        <f>M26+M27+M28</f>
        <v>0</v>
      </c>
      <c r="N25" s="35"/>
      <c r="O25" s="19">
        <f>O26+O27+O28</f>
        <v>0</v>
      </c>
      <c r="P25" s="56"/>
    </row>
    <row r="26" spans="1:16" ht="18.600000000000001" hidden="1" customHeight="1">
      <c r="A26" s="268"/>
      <c r="B26" s="269"/>
      <c r="C26" s="18"/>
      <c r="D26" s="18"/>
      <c r="E26" s="92"/>
      <c r="F26" s="18"/>
      <c r="G26" s="276" t="s">
        <v>72</v>
      </c>
      <c r="H26" s="276"/>
      <c r="I26" s="208"/>
      <c r="J26" s="78"/>
      <c r="K26" s="18"/>
      <c r="L26" s="56"/>
      <c r="M26" s="88"/>
      <c r="N26" s="35"/>
      <c r="O26" s="88"/>
      <c r="P26" s="56"/>
    </row>
    <row r="27" spans="1:16" ht="18.600000000000001" hidden="1" customHeight="1">
      <c r="A27" s="268"/>
      <c r="B27" s="269"/>
      <c r="C27" s="18"/>
      <c r="D27" s="18"/>
      <c r="E27" s="92"/>
      <c r="F27" s="18"/>
      <c r="G27" s="276" t="s">
        <v>72</v>
      </c>
      <c r="H27" s="276"/>
      <c r="I27" s="208"/>
      <c r="J27" s="78"/>
      <c r="K27" s="18"/>
      <c r="L27" s="56"/>
      <c r="M27" s="88"/>
      <c r="N27" s="35"/>
      <c r="O27" s="88"/>
      <c r="P27" s="56"/>
    </row>
    <row r="28" spans="1:16" ht="18.600000000000001" hidden="1" customHeight="1">
      <c r="A28" s="280"/>
      <c r="B28" s="280"/>
      <c r="C28" s="18"/>
      <c r="D28" s="18"/>
      <c r="E28" s="92"/>
      <c r="F28" s="18"/>
      <c r="G28" s="276" t="s">
        <v>72</v>
      </c>
      <c r="H28" s="276"/>
      <c r="I28" s="208"/>
      <c r="J28" s="78"/>
      <c r="K28" s="18"/>
      <c r="L28" s="56"/>
      <c r="M28" s="88"/>
      <c r="N28" s="35"/>
      <c r="O28" s="88"/>
      <c r="P28" s="56"/>
    </row>
    <row r="29" spans="1:16" ht="32.450000000000003" customHeight="1">
      <c r="A29" s="294" t="s">
        <v>116</v>
      </c>
      <c r="B29" s="295"/>
      <c r="C29" s="54">
        <v>112</v>
      </c>
      <c r="D29" s="18"/>
      <c r="E29" s="92"/>
      <c r="F29" s="18"/>
      <c r="G29" s="276" t="s">
        <v>72</v>
      </c>
      <c r="H29" s="276"/>
      <c r="I29" s="208"/>
      <c r="J29" s="18">
        <f>J30+J31+J32</f>
        <v>0</v>
      </c>
      <c r="K29" s="18">
        <f>K30+K31+K32</f>
        <v>0</v>
      </c>
      <c r="L29" s="56"/>
      <c r="M29" s="19">
        <f>M30+M31+M32</f>
        <v>0</v>
      </c>
      <c r="N29" s="35"/>
      <c r="O29" s="19">
        <f>O30+O31+O32</f>
        <v>0</v>
      </c>
      <c r="P29" s="56"/>
    </row>
    <row r="30" spans="1:16" ht="19.149999999999999" hidden="1" customHeight="1">
      <c r="A30" s="280"/>
      <c r="B30" s="280"/>
      <c r="C30" s="18"/>
      <c r="D30" s="18"/>
      <c r="E30" s="92"/>
      <c r="F30" s="18"/>
      <c r="G30" s="276" t="s">
        <v>72</v>
      </c>
      <c r="H30" s="276"/>
      <c r="I30" s="208"/>
      <c r="J30" s="78"/>
      <c r="K30" s="18"/>
      <c r="L30" s="56"/>
      <c r="M30" s="88"/>
      <c r="N30" s="35"/>
      <c r="O30" s="88"/>
      <c r="P30" s="56"/>
    </row>
    <row r="31" spans="1:16" ht="19.149999999999999" hidden="1" customHeight="1">
      <c r="A31" s="268"/>
      <c r="B31" s="269"/>
      <c r="C31" s="18"/>
      <c r="D31" s="18"/>
      <c r="E31" s="92"/>
      <c r="F31" s="18"/>
      <c r="G31" s="273" t="s">
        <v>72</v>
      </c>
      <c r="H31" s="275"/>
      <c r="I31" s="208"/>
      <c r="J31" s="78"/>
      <c r="K31" s="18"/>
      <c r="L31" s="56"/>
      <c r="M31" s="88"/>
      <c r="N31" s="35"/>
      <c r="O31" s="88"/>
      <c r="P31" s="56"/>
    </row>
    <row r="32" spans="1:16" ht="19.149999999999999" hidden="1" customHeight="1">
      <c r="A32" s="268"/>
      <c r="B32" s="269"/>
      <c r="C32" s="18"/>
      <c r="D32" s="18"/>
      <c r="E32" s="92"/>
      <c r="F32" s="18"/>
      <c r="G32" s="273" t="s">
        <v>72</v>
      </c>
      <c r="H32" s="275"/>
      <c r="I32" s="208"/>
      <c r="J32" s="78"/>
      <c r="K32" s="18"/>
      <c r="L32" s="56"/>
      <c r="M32" s="88"/>
      <c r="N32" s="35"/>
      <c r="O32" s="88"/>
      <c r="P32" s="56"/>
    </row>
    <row r="33" spans="1:16" ht="54" customHeight="1">
      <c r="A33" s="302" t="s">
        <v>117</v>
      </c>
      <c r="B33" s="303"/>
      <c r="C33" s="54">
        <v>111</v>
      </c>
      <c r="D33" s="18"/>
      <c r="E33" s="92"/>
      <c r="F33" s="18"/>
      <c r="G33" s="273" t="s">
        <v>72</v>
      </c>
      <c r="H33" s="275"/>
      <c r="I33" s="18">
        <f>I14-(I25+I29)</f>
        <v>32418.900000000005</v>
      </c>
      <c r="J33" s="18">
        <f>J14-(J25+J29)</f>
        <v>33573.1</v>
      </c>
      <c r="K33" s="18">
        <f>K14-(K25+K29)</f>
        <v>35611.5</v>
      </c>
      <c r="L33" s="56"/>
      <c r="M33" s="19">
        <f>M14-(M25+M29)</f>
        <v>37321.199999999997</v>
      </c>
      <c r="N33" s="35"/>
      <c r="O33" s="19">
        <f>O14-(O25+O29)</f>
        <v>38294.700000000004</v>
      </c>
      <c r="P33" s="56"/>
    </row>
    <row r="34" spans="1:16" ht="20.45" customHeight="1">
      <c r="A34" s="268"/>
      <c r="B34" s="269"/>
      <c r="C34" s="18"/>
      <c r="D34" s="18"/>
      <c r="E34" s="92"/>
      <c r="F34" s="18"/>
      <c r="G34" s="273" t="s">
        <v>72</v>
      </c>
      <c r="H34" s="275"/>
      <c r="I34" s="208"/>
      <c r="J34" s="18"/>
      <c r="K34" s="268"/>
      <c r="L34" s="269"/>
      <c r="M34" s="78"/>
      <c r="N34" s="56"/>
      <c r="O34" s="78"/>
      <c r="P34" s="56"/>
    </row>
    <row r="35" spans="1:16" ht="14.45" customHeight="1"/>
    <row r="36" spans="1:16" ht="14.45" customHeight="1">
      <c r="A36" s="299" t="s">
        <v>467</v>
      </c>
      <c r="B36" s="259"/>
      <c r="C36" s="259"/>
      <c r="D36" s="259"/>
      <c r="E36" s="259"/>
      <c r="F36" s="259"/>
      <c r="G36" s="259"/>
      <c r="H36" s="259"/>
      <c r="I36" s="259"/>
      <c r="J36" s="259"/>
      <c r="K36" s="259"/>
      <c r="L36" s="259"/>
      <c r="M36" s="259"/>
      <c r="N36" s="259"/>
      <c r="O36" s="259"/>
      <c r="P36" s="260"/>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G40+G41</f>
        <v>35611.5</v>
      </c>
      <c r="H39" s="276"/>
      <c r="I39" s="208"/>
      <c r="J39" s="223">
        <f>J40+J41</f>
        <v>35611.5</v>
      </c>
      <c r="K39" s="223">
        <f>K40+K41</f>
        <v>37321.199999999997</v>
      </c>
      <c r="L39" s="208"/>
      <c r="M39" s="223">
        <f>M40+M41</f>
        <v>37321.199999999997</v>
      </c>
      <c r="N39" s="223">
        <f>N40+N41</f>
        <v>38294.700000000004</v>
      </c>
      <c r="O39" s="208"/>
      <c r="P39" s="223">
        <f>P40+P41</f>
        <v>38294.700000000004</v>
      </c>
    </row>
    <row r="40" spans="1:16" s="57" customFormat="1" ht="20.45" customHeight="1">
      <c r="A40" s="301" t="s">
        <v>106</v>
      </c>
      <c r="B40" s="301"/>
      <c r="C40" s="301"/>
      <c r="D40" s="224" t="s">
        <v>110</v>
      </c>
      <c r="E40" s="308"/>
      <c r="F40" s="308"/>
      <c r="G40" s="309">
        <f>K14</f>
        <v>35611.5</v>
      </c>
      <c r="H40" s="308"/>
      <c r="I40" s="224"/>
      <c r="J40" s="225">
        <f>G40</f>
        <v>35611.5</v>
      </c>
      <c r="K40" s="225">
        <f>M14</f>
        <v>37321.199999999997</v>
      </c>
      <c r="L40" s="224"/>
      <c r="M40" s="225">
        <f>K40</f>
        <v>37321.199999999997</v>
      </c>
      <c r="N40" s="225">
        <f>O14</f>
        <v>38294.700000000004</v>
      </c>
      <c r="O40" s="224"/>
      <c r="P40" s="225">
        <f>N40</f>
        <v>38294.700000000004</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hidden="1"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276">
        <f>G44+G45</f>
        <v>35611.5</v>
      </c>
      <c r="H43" s="276"/>
      <c r="I43" s="208"/>
      <c r="J43" s="208">
        <f>J44+J45</f>
        <v>35611.5</v>
      </c>
      <c r="K43" s="223">
        <f>K44+K45</f>
        <v>37321.199999999997</v>
      </c>
      <c r="L43" s="208"/>
      <c r="M43" s="223">
        <f>M44+M45</f>
        <v>37321.199999999997</v>
      </c>
      <c r="N43" s="223">
        <f>N44+N45</f>
        <v>38294.700000000004</v>
      </c>
      <c r="O43" s="208"/>
      <c r="P43" s="223">
        <f>P44+P45</f>
        <v>38294.700000000004</v>
      </c>
    </row>
    <row r="44" spans="1:16" s="57" customFormat="1" ht="20.45" customHeight="1">
      <c r="A44" s="301" t="s">
        <v>108</v>
      </c>
      <c r="B44" s="301"/>
      <c r="C44" s="301"/>
      <c r="D44" s="58"/>
      <c r="E44" s="308"/>
      <c r="F44" s="308"/>
      <c r="G44" s="308">
        <f>J25</f>
        <v>0</v>
      </c>
      <c r="H44" s="308"/>
      <c r="I44" s="224"/>
      <c r="J44" s="224">
        <f>G44</f>
        <v>0</v>
      </c>
      <c r="K44" s="224">
        <f>M25</f>
        <v>0</v>
      </c>
      <c r="L44" s="224"/>
      <c r="M44" s="224">
        <f>K44</f>
        <v>0</v>
      </c>
      <c r="N44" s="224">
        <f>O25</f>
        <v>0</v>
      </c>
      <c r="O44" s="224"/>
      <c r="P44" s="224">
        <f>N44</f>
        <v>0</v>
      </c>
    </row>
    <row r="45" spans="1:16" s="57" customFormat="1" ht="20.45" customHeight="1">
      <c r="A45" s="301" t="s">
        <v>109</v>
      </c>
      <c r="B45" s="301"/>
      <c r="C45" s="301"/>
      <c r="D45" s="58"/>
      <c r="E45" s="308"/>
      <c r="F45" s="308"/>
      <c r="G45" s="308">
        <f>K33</f>
        <v>35611.5</v>
      </c>
      <c r="H45" s="308"/>
      <c r="I45" s="224"/>
      <c r="J45" s="224">
        <f>G45</f>
        <v>35611.5</v>
      </c>
      <c r="K45" s="225">
        <f>M33</f>
        <v>37321.199999999997</v>
      </c>
      <c r="L45" s="224"/>
      <c r="M45" s="225">
        <f>K45</f>
        <v>37321.199999999997</v>
      </c>
      <c r="N45" s="225">
        <f>O24</f>
        <v>38294.700000000004</v>
      </c>
      <c r="O45" s="224"/>
      <c r="P45" s="225">
        <f>N45</f>
        <v>38294.700000000004</v>
      </c>
    </row>
    <row r="46" spans="1:16" ht="20.45" hidden="1" customHeight="1">
      <c r="A46" s="281"/>
      <c r="B46" s="281"/>
      <c r="C46" s="281"/>
      <c r="D46" s="18"/>
      <c r="E46" s="276"/>
      <c r="F46" s="276"/>
      <c r="G46" s="276"/>
      <c r="H46" s="276"/>
      <c r="I46" s="208"/>
      <c r="J46" s="208"/>
      <c r="K46" s="208"/>
      <c r="L46" s="208"/>
      <c r="M46" s="208"/>
      <c r="N46" s="208"/>
      <c r="O46" s="208"/>
      <c r="P46" s="208"/>
    </row>
    <row r="47" spans="1:16" ht="19.149999999999999" customHeight="1"/>
    <row r="48" spans="1:16">
      <c r="A48" s="314" t="s">
        <v>468</v>
      </c>
      <c r="B48" s="314"/>
      <c r="C48" s="314"/>
      <c r="D48" s="314"/>
      <c r="E48" s="314"/>
      <c r="F48" s="314"/>
      <c r="G48" s="314"/>
      <c r="H48" s="314"/>
      <c r="I48" s="314"/>
      <c r="J48" s="314"/>
      <c r="K48" s="314"/>
      <c r="L48" s="314"/>
      <c r="M48" s="314"/>
      <c r="N48" s="314"/>
      <c r="O48" s="314"/>
      <c r="P48" s="314"/>
    </row>
    <row r="49" spans="1:16">
      <c r="A49" s="276" t="s">
        <v>59</v>
      </c>
      <c r="B49" s="276"/>
      <c r="C49" s="276" t="s">
        <v>58</v>
      </c>
      <c r="D49" s="276"/>
      <c r="E49" s="276"/>
      <c r="F49" s="276"/>
      <c r="G49" s="276"/>
      <c r="H49" s="276"/>
      <c r="I49" s="288" t="s">
        <v>67</v>
      </c>
      <c r="J49" s="290"/>
      <c r="K49" s="208">
        <v>2016</v>
      </c>
      <c r="L49" s="208">
        <v>2017</v>
      </c>
      <c r="M49" s="208">
        <v>2018</v>
      </c>
      <c r="N49" s="208">
        <v>2019</v>
      </c>
      <c r="O49" s="208">
        <v>2020</v>
      </c>
      <c r="P49" s="208">
        <v>2021</v>
      </c>
    </row>
    <row r="50" spans="1:16" ht="51.6" customHeight="1">
      <c r="A50" s="276"/>
      <c r="B50" s="276"/>
      <c r="C50" s="222" t="s">
        <v>60</v>
      </c>
      <c r="D50" s="222" t="s">
        <v>61</v>
      </c>
      <c r="E50" s="94" t="s">
        <v>62</v>
      </c>
      <c r="F50" s="222" t="s">
        <v>63</v>
      </c>
      <c r="G50" s="222" t="s">
        <v>64</v>
      </c>
      <c r="H50" s="222" t="s">
        <v>65</v>
      </c>
      <c r="I50" s="291"/>
      <c r="J50" s="293"/>
      <c r="K50" s="228" t="s">
        <v>68</v>
      </c>
      <c r="L50" s="228" t="s">
        <v>68</v>
      </c>
      <c r="M50" s="228" t="s">
        <v>69</v>
      </c>
      <c r="N50" s="228" t="s">
        <v>69</v>
      </c>
      <c r="O50" s="228" t="s">
        <v>71</v>
      </c>
      <c r="P50" s="228" t="s">
        <v>71</v>
      </c>
    </row>
    <row r="51" spans="1:16">
      <c r="A51" s="305" t="s">
        <v>66</v>
      </c>
      <c r="B51" s="306"/>
      <c r="C51" s="53"/>
      <c r="D51" s="53"/>
      <c r="E51" s="95"/>
      <c r="F51" s="53"/>
      <c r="G51" s="53"/>
      <c r="H51" s="53"/>
      <c r="I51" s="261"/>
      <c r="J51" s="307"/>
      <c r="K51" s="229" t="s">
        <v>72</v>
      </c>
      <c r="L51" s="229" t="s">
        <v>72</v>
      </c>
      <c r="M51" s="53"/>
      <c r="N51" s="53"/>
      <c r="O51" s="53"/>
      <c r="P51" s="53"/>
    </row>
    <row r="52" spans="1:16" ht="23.45" hidden="1" customHeight="1">
      <c r="A52" s="285"/>
      <c r="B52" s="287"/>
      <c r="C52" s="18"/>
      <c r="D52" s="18"/>
      <c r="E52" s="92"/>
      <c r="F52" s="18"/>
      <c r="G52" s="18"/>
      <c r="H52" s="18"/>
      <c r="I52" s="268"/>
      <c r="J52" s="269"/>
      <c r="K52" s="208" t="s">
        <v>72</v>
      </c>
      <c r="L52" s="208" t="s">
        <v>72</v>
      </c>
      <c r="M52" s="18"/>
      <c r="N52" s="18"/>
      <c r="O52" s="18"/>
      <c r="P52" s="18"/>
    </row>
    <row r="53" spans="1:16" ht="23.45" hidden="1" customHeight="1">
      <c r="A53" s="268"/>
      <c r="B53" s="269"/>
      <c r="C53" s="18"/>
      <c r="D53" s="18"/>
      <c r="E53" s="92"/>
      <c r="F53" s="18"/>
      <c r="G53" s="18"/>
      <c r="H53" s="18"/>
      <c r="I53" s="268"/>
      <c r="J53" s="269"/>
      <c r="K53" s="208" t="s">
        <v>72</v>
      </c>
      <c r="L53" s="208" t="s">
        <v>72</v>
      </c>
      <c r="M53" s="18"/>
      <c r="N53" s="18"/>
      <c r="O53" s="18"/>
      <c r="P53" s="18"/>
    </row>
    <row r="54" spans="1:16" ht="23.45" hidden="1" customHeight="1">
      <c r="A54" s="268"/>
      <c r="B54" s="269"/>
      <c r="C54" s="18"/>
      <c r="D54" s="18"/>
      <c r="E54" s="92"/>
      <c r="F54" s="18"/>
      <c r="G54" s="18"/>
      <c r="H54" s="18"/>
      <c r="I54" s="268"/>
      <c r="J54" s="269"/>
      <c r="K54" s="208" t="s">
        <v>72</v>
      </c>
      <c r="L54" s="208" t="s">
        <v>72</v>
      </c>
      <c r="M54" s="18"/>
      <c r="N54" s="18"/>
      <c r="O54" s="18"/>
      <c r="P54" s="18"/>
    </row>
    <row r="55" spans="1:16" ht="23.45" hidden="1" customHeight="1">
      <c r="A55" s="268"/>
      <c r="B55" s="269"/>
      <c r="C55" s="18"/>
      <c r="D55" s="18"/>
      <c r="E55" s="92"/>
      <c r="F55" s="18"/>
      <c r="G55" s="18"/>
      <c r="H55" s="18"/>
      <c r="I55" s="268"/>
      <c r="J55" s="269"/>
      <c r="K55" s="208" t="s">
        <v>72</v>
      </c>
      <c r="L55" s="208" t="s">
        <v>72</v>
      </c>
      <c r="M55" s="18"/>
      <c r="N55" s="18"/>
      <c r="O55" s="18"/>
      <c r="P55" s="18"/>
    </row>
    <row r="56" spans="1:16" ht="23.45" hidden="1" customHeight="1">
      <c r="A56" s="268"/>
      <c r="B56" s="269"/>
      <c r="C56" s="18"/>
      <c r="D56" s="18"/>
      <c r="E56" s="92"/>
      <c r="F56" s="18"/>
      <c r="G56" s="18"/>
      <c r="H56" s="18"/>
      <c r="I56" s="268"/>
      <c r="J56" s="269"/>
      <c r="K56" s="208" t="s">
        <v>72</v>
      </c>
      <c r="L56" s="208" t="s">
        <v>72</v>
      </c>
      <c r="M56" s="18"/>
      <c r="N56" s="18"/>
      <c r="O56" s="18"/>
      <c r="P56" s="18"/>
    </row>
    <row r="57" spans="1:16">
      <c r="A57" s="268"/>
      <c r="B57" s="262"/>
    </row>
    <row r="58" spans="1:16">
      <c r="A58" s="335" t="s">
        <v>73</v>
      </c>
      <c r="B58" s="335"/>
      <c r="C58" s="335"/>
      <c r="D58" s="335"/>
      <c r="E58" s="335"/>
      <c r="F58" s="335"/>
      <c r="G58" s="335"/>
      <c r="H58" s="335"/>
      <c r="I58" s="335"/>
      <c r="J58" s="335"/>
      <c r="K58" s="335"/>
      <c r="L58" s="335"/>
      <c r="M58" s="335"/>
      <c r="N58" s="335"/>
      <c r="O58" s="335"/>
      <c r="P58" s="33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210</v>
      </c>
      <c r="D60" s="259"/>
      <c r="E60" s="259"/>
      <c r="F60" s="259"/>
      <c r="G60" s="259"/>
      <c r="H60" s="259"/>
      <c r="I60" s="259"/>
      <c r="J60" s="259"/>
      <c r="K60" s="259"/>
      <c r="L60" s="259"/>
      <c r="M60" s="259"/>
      <c r="N60" s="260"/>
      <c r="O60" s="310" t="s">
        <v>202</v>
      </c>
      <c r="P60" s="310"/>
    </row>
    <row r="61" spans="1:16" ht="21.6" customHeight="1">
      <c r="A61" s="281" t="s">
        <v>75</v>
      </c>
      <c r="B61" s="281"/>
      <c r="C61" s="285" t="s">
        <v>203</v>
      </c>
      <c r="D61" s="286"/>
      <c r="E61" s="286"/>
      <c r="F61" s="286"/>
      <c r="G61" s="286"/>
      <c r="H61" s="286"/>
      <c r="I61" s="286"/>
      <c r="J61" s="286"/>
      <c r="K61" s="286"/>
      <c r="L61" s="286"/>
      <c r="M61" s="286"/>
      <c r="N61" s="287"/>
      <c r="O61" s="310">
        <v>50</v>
      </c>
      <c r="P61" s="310"/>
    </row>
    <row r="62" spans="1:16" ht="21.6" customHeight="1">
      <c r="A62" s="281" t="s">
        <v>76</v>
      </c>
      <c r="B62" s="281"/>
      <c r="C62" s="337" t="s">
        <v>210</v>
      </c>
      <c r="D62" s="338"/>
      <c r="E62" s="338"/>
      <c r="F62" s="338"/>
      <c r="G62" s="211"/>
      <c r="H62" s="211"/>
      <c r="I62" s="211"/>
      <c r="J62" s="211"/>
      <c r="K62" s="211"/>
      <c r="L62" s="211"/>
      <c r="M62" s="211"/>
      <c r="N62" s="212"/>
      <c r="O62" s="311" t="s">
        <v>201</v>
      </c>
      <c r="P62" s="312"/>
    </row>
    <row r="64" spans="1:16" ht="27" customHeight="1">
      <c r="A64" s="334" t="s">
        <v>469</v>
      </c>
      <c r="B64" s="334"/>
      <c r="C64" s="334"/>
      <c r="D64" s="334"/>
      <c r="E64" s="334"/>
      <c r="F64" s="334"/>
      <c r="G64" s="334"/>
      <c r="H64" s="334"/>
      <c r="I64" s="334"/>
      <c r="J64" s="334"/>
      <c r="K64" s="334"/>
      <c r="L64" s="334"/>
      <c r="M64" s="334"/>
      <c r="N64" s="334"/>
      <c r="O64" s="334"/>
      <c r="P64" s="334"/>
    </row>
    <row r="65" spans="1:16" ht="35.25" customHeight="1">
      <c r="A65" s="328" t="s">
        <v>78</v>
      </c>
      <c r="B65" s="329"/>
      <c r="C65" s="330"/>
      <c r="D65" s="319" t="s">
        <v>606</v>
      </c>
      <c r="E65" s="320"/>
      <c r="F65" s="320"/>
      <c r="G65" s="320"/>
      <c r="H65" s="320"/>
      <c r="I65" s="320"/>
      <c r="J65" s="320"/>
      <c r="K65" s="320"/>
      <c r="L65" s="320"/>
      <c r="M65" s="320"/>
      <c r="N65" s="320"/>
      <c r="O65" s="320"/>
      <c r="P65" s="321"/>
    </row>
    <row r="66" spans="1:16" ht="52.5" customHeight="1">
      <c r="A66" s="331" t="s">
        <v>470</v>
      </c>
      <c r="B66" s="332"/>
      <c r="C66" s="333"/>
      <c r="D66" s="319" t="s">
        <v>607</v>
      </c>
      <c r="E66" s="320"/>
      <c r="F66" s="320"/>
      <c r="G66" s="320"/>
      <c r="H66" s="320"/>
      <c r="I66" s="320"/>
      <c r="J66" s="320"/>
      <c r="K66" s="320"/>
      <c r="L66" s="320"/>
      <c r="M66" s="320"/>
      <c r="N66" s="320"/>
      <c r="O66" s="320"/>
      <c r="P66" s="321"/>
    </row>
    <row r="67" spans="1:16" ht="50.25" customHeight="1">
      <c r="A67" s="322" t="s">
        <v>79</v>
      </c>
      <c r="B67" s="323"/>
      <c r="C67" s="324"/>
      <c r="D67" s="319" t="s">
        <v>608</v>
      </c>
      <c r="E67" s="320"/>
      <c r="F67" s="320"/>
      <c r="G67" s="320"/>
      <c r="H67" s="320"/>
      <c r="I67" s="320"/>
      <c r="J67" s="320"/>
      <c r="K67" s="320"/>
      <c r="L67" s="320"/>
      <c r="M67" s="320"/>
      <c r="N67" s="320"/>
      <c r="O67" s="320"/>
      <c r="P67" s="321"/>
    </row>
    <row r="69" spans="1:16">
      <c r="A69" s="314" t="s">
        <v>77</v>
      </c>
      <c r="B69" s="314"/>
      <c r="C69" s="314"/>
      <c r="D69" s="314"/>
      <c r="E69" s="314"/>
      <c r="F69" s="314"/>
      <c r="G69" s="314"/>
      <c r="H69" s="314"/>
      <c r="I69" s="314"/>
      <c r="J69" s="314"/>
      <c r="K69" s="314"/>
      <c r="L69" s="314"/>
      <c r="M69" s="314"/>
      <c r="N69" s="314"/>
      <c r="O69" s="314"/>
      <c r="P69" s="314"/>
    </row>
    <row r="70" spans="1:16" ht="24" customHeight="1">
      <c r="A70" s="276" t="s">
        <v>80</v>
      </c>
      <c r="B70" s="276" t="s">
        <v>58</v>
      </c>
      <c r="C70" s="288" t="s">
        <v>59</v>
      </c>
      <c r="D70" s="289"/>
      <c r="E70" s="289"/>
      <c r="F70" s="289"/>
      <c r="G70" s="289"/>
      <c r="H70" s="289"/>
      <c r="I70" s="289"/>
      <c r="J70" s="300" t="s">
        <v>84</v>
      </c>
      <c r="K70" s="208">
        <v>2016</v>
      </c>
      <c r="L70" s="208">
        <v>2017</v>
      </c>
      <c r="M70" s="208">
        <v>2018</v>
      </c>
      <c r="N70" s="208">
        <v>2019</v>
      </c>
      <c r="O70" s="208">
        <v>2020</v>
      </c>
      <c r="P70" s="208">
        <v>2021</v>
      </c>
    </row>
    <row r="71" spans="1:16" ht="55.15" customHeight="1">
      <c r="A71" s="276"/>
      <c r="B71" s="276"/>
      <c r="C71" s="325"/>
      <c r="D71" s="326"/>
      <c r="E71" s="326"/>
      <c r="F71" s="326"/>
      <c r="G71" s="326"/>
      <c r="H71" s="326"/>
      <c r="I71" s="326"/>
      <c r="J71" s="300"/>
      <c r="K71" s="59" t="s">
        <v>68</v>
      </c>
      <c r="L71" s="59" t="s">
        <v>68</v>
      </c>
      <c r="M71" s="59" t="s">
        <v>69</v>
      </c>
      <c r="N71" s="59" t="s">
        <v>69</v>
      </c>
      <c r="O71" s="59" t="s">
        <v>71</v>
      </c>
      <c r="P71" s="59" t="s">
        <v>71</v>
      </c>
    </row>
    <row r="72" spans="1:16" ht="20.45" customHeight="1">
      <c r="A72" s="219" t="s">
        <v>81</v>
      </c>
      <c r="B72" s="18" t="s">
        <v>280</v>
      </c>
      <c r="C72" s="281" t="s">
        <v>591</v>
      </c>
      <c r="D72" s="281"/>
      <c r="E72" s="281"/>
      <c r="F72" s="281"/>
      <c r="G72" s="281"/>
      <c r="H72" s="281"/>
      <c r="I72" s="281"/>
      <c r="J72" s="18" t="s">
        <v>283</v>
      </c>
      <c r="K72" s="208" t="s">
        <v>72</v>
      </c>
      <c r="L72" s="208"/>
      <c r="M72" s="18">
        <v>403</v>
      </c>
      <c r="N72" s="18">
        <v>403</v>
      </c>
      <c r="O72" s="18">
        <v>403</v>
      </c>
      <c r="P72" s="18">
        <v>403</v>
      </c>
    </row>
    <row r="73" spans="1:16" ht="20.45" customHeight="1">
      <c r="A73" s="318" t="s">
        <v>82</v>
      </c>
      <c r="B73" s="18" t="s">
        <v>286</v>
      </c>
      <c r="C73" s="281" t="s">
        <v>29</v>
      </c>
      <c r="D73" s="281"/>
      <c r="E73" s="281"/>
      <c r="F73" s="281"/>
      <c r="G73" s="281"/>
      <c r="H73" s="281"/>
      <c r="I73" s="281"/>
      <c r="J73" s="18" t="s">
        <v>283</v>
      </c>
      <c r="K73" s="208" t="s">
        <v>72</v>
      </c>
      <c r="L73" s="208">
        <v>214</v>
      </c>
      <c r="M73" s="18">
        <v>248</v>
      </c>
      <c r="N73" s="18">
        <v>248</v>
      </c>
      <c r="O73" s="18">
        <v>248</v>
      </c>
      <c r="P73" s="18">
        <v>248</v>
      </c>
    </row>
    <row r="74" spans="1:16" ht="20.45" customHeight="1">
      <c r="A74" s="318"/>
      <c r="B74" s="18" t="s">
        <v>290</v>
      </c>
      <c r="C74" s="285" t="s">
        <v>592</v>
      </c>
      <c r="D74" s="286"/>
      <c r="E74" s="286"/>
      <c r="F74" s="286"/>
      <c r="G74" s="286"/>
      <c r="H74" s="286"/>
      <c r="I74" s="287"/>
      <c r="J74" s="18" t="s">
        <v>457</v>
      </c>
      <c r="K74" s="208" t="s">
        <v>72</v>
      </c>
      <c r="L74" s="208"/>
      <c r="M74" s="18">
        <v>100000</v>
      </c>
      <c r="N74" s="18">
        <v>100000</v>
      </c>
      <c r="O74" s="18">
        <v>100000</v>
      </c>
      <c r="P74" s="18">
        <v>100000</v>
      </c>
    </row>
    <row r="75" spans="1:16" ht="20.45" customHeight="1">
      <c r="A75" s="318" t="s">
        <v>83</v>
      </c>
      <c r="B75" s="18" t="s">
        <v>292</v>
      </c>
      <c r="C75" s="281" t="s">
        <v>30</v>
      </c>
      <c r="D75" s="281"/>
      <c r="E75" s="281"/>
      <c r="F75" s="281"/>
      <c r="G75" s="281"/>
      <c r="H75" s="281"/>
      <c r="I75" s="281"/>
      <c r="J75" s="18" t="s">
        <v>267</v>
      </c>
      <c r="K75" s="208" t="s">
        <v>72</v>
      </c>
      <c r="L75" s="208">
        <v>111.4</v>
      </c>
      <c r="M75" s="45">
        <v>102.86</v>
      </c>
      <c r="N75" s="18">
        <v>108.7</v>
      </c>
      <c r="O75" s="45">
        <v>112.8</v>
      </c>
      <c r="P75" s="45" t="e">
        <f>O82/#REF!</f>
        <v>#REF!</v>
      </c>
    </row>
    <row r="76" spans="1:16" ht="20.45" customHeight="1">
      <c r="A76" s="318"/>
      <c r="B76" s="18"/>
      <c r="C76" s="281"/>
      <c r="D76" s="281"/>
      <c r="E76" s="281"/>
      <c r="F76" s="281"/>
      <c r="G76" s="281"/>
      <c r="H76" s="281"/>
      <c r="I76" s="281"/>
      <c r="J76" s="18"/>
      <c r="K76" s="208" t="s">
        <v>72</v>
      </c>
      <c r="L76" s="208"/>
      <c r="M76" s="18"/>
      <c r="N76" s="18"/>
      <c r="O76" s="18"/>
      <c r="P76" s="18"/>
    </row>
    <row r="77" spans="1:16" ht="20.45" customHeight="1">
      <c r="A77" s="318"/>
      <c r="B77" s="18"/>
      <c r="C77" s="281"/>
      <c r="D77" s="281"/>
      <c r="E77" s="281"/>
      <c r="F77" s="281"/>
      <c r="G77" s="281"/>
      <c r="H77" s="281"/>
      <c r="I77" s="281"/>
      <c r="J77" s="18"/>
      <c r="K77" s="208" t="s">
        <v>72</v>
      </c>
      <c r="L77" s="208"/>
      <c r="M77" s="18"/>
      <c r="N77" s="18"/>
      <c r="O77" s="18"/>
      <c r="P77" s="18"/>
    </row>
    <row r="78" spans="1:16" ht="19.899999999999999" customHeight="1"/>
    <row r="79" spans="1:16">
      <c r="A79" s="305" t="s">
        <v>471</v>
      </c>
      <c r="B79" s="342"/>
      <c r="C79" s="342"/>
      <c r="D79" s="342"/>
      <c r="E79" s="342"/>
      <c r="F79" s="342"/>
      <c r="G79" s="342"/>
      <c r="H79" s="342"/>
      <c r="I79" s="342"/>
      <c r="J79" s="342"/>
      <c r="K79" s="342"/>
      <c r="L79" s="342"/>
      <c r="M79" s="342"/>
      <c r="N79" s="342"/>
      <c r="O79" s="342"/>
      <c r="P79" s="306"/>
    </row>
    <row r="80" spans="1:16">
      <c r="A80" s="288" t="s">
        <v>59</v>
      </c>
      <c r="B80" s="289"/>
      <c r="C80" s="289"/>
      <c r="D80" s="290"/>
      <c r="E80" s="273" t="s">
        <v>58</v>
      </c>
      <c r="F80" s="275"/>
      <c r="G80" s="276">
        <v>2016</v>
      </c>
      <c r="H80" s="276"/>
      <c r="I80" s="208">
        <v>2017</v>
      </c>
      <c r="J80" s="208">
        <v>2018</v>
      </c>
      <c r="K80" s="280">
        <v>2019</v>
      </c>
      <c r="L80" s="280"/>
      <c r="M80" s="280">
        <v>2020</v>
      </c>
      <c r="N80" s="280"/>
      <c r="O80" s="280">
        <v>2021</v>
      </c>
      <c r="P80" s="280"/>
    </row>
    <row r="81" spans="1:16">
      <c r="A81" s="291"/>
      <c r="B81" s="292"/>
      <c r="C81" s="292"/>
      <c r="D81" s="293"/>
      <c r="E81" s="2" t="s">
        <v>92</v>
      </c>
      <c r="F81" s="222" t="s">
        <v>93</v>
      </c>
      <c r="G81" s="273" t="s">
        <v>68</v>
      </c>
      <c r="H81" s="275"/>
      <c r="I81" s="208" t="s">
        <v>68</v>
      </c>
      <c r="J81" s="208" t="s">
        <v>69</v>
      </c>
      <c r="K81" s="273" t="s">
        <v>69</v>
      </c>
      <c r="L81" s="275"/>
      <c r="M81" s="273" t="s">
        <v>71</v>
      </c>
      <c r="N81" s="275"/>
      <c r="O81" s="273" t="s">
        <v>71</v>
      </c>
      <c r="P81" s="275"/>
    </row>
    <row r="82" spans="1:16" ht="24" customHeight="1">
      <c r="A82" s="266" t="s">
        <v>386</v>
      </c>
      <c r="B82" s="357"/>
      <c r="C82" s="357"/>
      <c r="D82" s="267"/>
      <c r="E82" s="8" t="s">
        <v>205</v>
      </c>
      <c r="F82" s="222"/>
      <c r="G82" s="193"/>
      <c r="H82" s="194"/>
      <c r="I82" s="3">
        <f>I83+I87+I111+I108+I118+I125</f>
        <v>32418.900000000005</v>
      </c>
      <c r="J82" s="3">
        <f>J83+J87+J111+J108+J118+J125</f>
        <v>33573.1</v>
      </c>
      <c r="K82" s="3">
        <f>K83+K87+K111+K108+K118+K125</f>
        <v>35611.5</v>
      </c>
      <c r="L82" s="176"/>
      <c r="M82" s="3">
        <f>M83+M87+M111+M108+M118+M125</f>
        <v>37321.199999999997</v>
      </c>
      <c r="N82" s="176"/>
      <c r="O82" s="3">
        <f>O83+O87+O111+O108+O118+O125</f>
        <v>38294.700000000004</v>
      </c>
      <c r="P82" s="192"/>
    </row>
    <row r="83" spans="1:16">
      <c r="A83" s="339" t="s">
        <v>323</v>
      </c>
      <c r="B83" s="340"/>
      <c r="C83" s="340"/>
      <c r="D83" s="341"/>
      <c r="E83" s="8"/>
      <c r="F83" s="7">
        <v>21</v>
      </c>
      <c r="G83" s="266" t="s">
        <v>72</v>
      </c>
      <c r="H83" s="267"/>
      <c r="I83" s="175">
        <f>I84+I85+I86</f>
        <v>26274.800000000003</v>
      </c>
      <c r="J83" s="175">
        <f>J84+J85+J86</f>
        <v>25807.399999999998</v>
      </c>
      <c r="K83" s="3">
        <f>K84+K85+K86</f>
        <v>27300.7</v>
      </c>
      <c r="L83" s="176"/>
      <c r="M83" s="3">
        <f>M84+M85+M86</f>
        <v>28299.499999999996</v>
      </c>
      <c r="N83" s="176"/>
      <c r="O83" s="3">
        <f>O84+O85+O86</f>
        <v>29366.3</v>
      </c>
      <c r="P83" s="192"/>
    </row>
    <row r="84" spans="1:16" ht="22.5" customHeight="1">
      <c r="A84" s="339" t="s">
        <v>451</v>
      </c>
      <c r="B84" s="340"/>
      <c r="C84" s="340"/>
      <c r="D84" s="341"/>
      <c r="E84" s="8" t="s">
        <v>148</v>
      </c>
      <c r="F84" s="7">
        <v>211180</v>
      </c>
      <c r="G84" s="266" t="s">
        <v>72</v>
      </c>
      <c r="H84" s="267"/>
      <c r="I84" s="208">
        <v>20879.2</v>
      </c>
      <c r="J84" s="241">
        <v>20568.5</v>
      </c>
      <c r="K84" s="223">
        <v>21700.9</v>
      </c>
      <c r="L84" s="242"/>
      <c r="M84" s="223">
        <v>22495.3</v>
      </c>
      <c r="N84" s="242"/>
      <c r="O84" s="223">
        <v>23343.8</v>
      </c>
      <c r="P84" s="192"/>
    </row>
    <row r="85" spans="1:16" ht="32.25" customHeight="1">
      <c r="A85" s="343" t="s">
        <v>121</v>
      </c>
      <c r="B85" s="278"/>
      <c r="C85" s="278"/>
      <c r="D85" s="279"/>
      <c r="E85" s="2" t="s">
        <v>154</v>
      </c>
      <c r="F85" s="7">
        <v>212100</v>
      </c>
      <c r="G85" s="266" t="s">
        <v>72</v>
      </c>
      <c r="H85" s="267"/>
      <c r="I85" s="194">
        <v>4516.2</v>
      </c>
      <c r="J85" s="223">
        <v>4387.3</v>
      </c>
      <c r="K85" s="223">
        <v>4623.2</v>
      </c>
      <c r="L85" s="242"/>
      <c r="M85" s="223">
        <v>4791.8999999999996</v>
      </c>
      <c r="N85" s="242"/>
      <c r="O85" s="223">
        <v>4972</v>
      </c>
      <c r="P85" s="194"/>
    </row>
    <row r="86" spans="1:16" ht="44.25" customHeight="1">
      <c r="A86" s="277" t="s">
        <v>190</v>
      </c>
      <c r="B86" s="278"/>
      <c r="C86" s="278"/>
      <c r="D86" s="279"/>
      <c r="E86" s="2" t="s">
        <v>142</v>
      </c>
      <c r="F86" s="7">
        <v>212210</v>
      </c>
      <c r="G86" s="266" t="s">
        <v>72</v>
      </c>
      <c r="H86" s="267"/>
      <c r="I86" s="194">
        <v>879.4</v>
      </c>
      <c r="J86" s="223">
        <v>851.6</v>
      </c>
      <c r="K86" s="223">
        <v>976.6</v>
      </c>
      <c r="L86" s="24"/>
      <c r="M86" s="223">
        <v>1012.3</v>
      </c>
      <c r="N86" s="24"/>
      <c r="O86" s="223">
        <v>1050.5</v>
      </c>
      <c r="P86" s="204"/>
    </row>
    <row r="87" spans="1:16" ht="18.75" customHeight="1">
      <c r="A87" s="4" t="s">
        <v>128</v>
      </c>
      <c r="B87" s="206"/>
      <c r="C87" s="206"/>
      <c r="D87" s="207"/>
      <c r="E87" s="8">
        <v>113</v>
      </c>
      <c r="F87" s="7">
        <v>22</v>
      </c>
      <c r="G87" s="266" t="s">
        <v>72</v>
      </c>
      <c r="H87" s="267"/>
      <c r="I87" s="175">
        <f>I88+I89+I90+I91+I92+I93+I94+I95+I96+I97+I98+I99+I100+I101+I102+I103+I104+I106+I107+I105</f>
        <v>4681.3999999999996</v>
      </c>
      <c r="J87" s="3">
        <f>J88+J89+J90+J91+J92+J93+J94+J95+J96+J97+J98+J99+J100+J101+J102+J103+J104+J106+J107+J105</f>
        <v>5806.2</v>
      </c>
      <c r="K87" s="3">
        <f>SUM(K88:K107)</f>
        <v>5914.8</v>
      </c>
      <c r="L87" s="176"/>
      <c r="M87" s="3">
        <f>SUM(M88:M107)</f>
        <v>6651.9</v>
      </c>
      <c r="N87" s="176"/>
      <c r="O87" s="3">
        <f>SUM(O88:O107)</f>
        <v>6558.5999999999995</v>
      </c>
      <c r="P87" s="192"/>
    </row>
    <row r="88" spans="1:16" ht="18.75" customHeight="1">
      <c r="A88" s="6" t="s">
        <v>175</v>
      </c>
      <c r="B88" s="206"/>
      <c r="C88" s="206"/>
      <c r="D88" s="207"/>
      <c r="E88" s="2" t="s">
        <v>155</v>
      </c>
      <c r="F88" s="222">
        <v>222110</v>
      </c>
      <c r="G88" s="266" t="s">
        <v>72</v>
      </c>
      <c r="H88" s="267"/>
      <c r="I88" s="194">
        <v>194.9</v>
      </c>
      <c r="J88" s="223">
        <v>246</v>
      </c>
      <c r="K88" s="223">
        <v>235.9</v>
      </c>
      <c r="L88" s="13"/>
      <c r="M88" s="223">
        <v>258.3</v>
      </c>
      <c r="N88" s="13"/>
      <c r="O88" s="223">
        <v>246</v>
      </c>
      <c r="P88" s="207"/>
    </row>
    <row r="89" spans="1:16">
      <c r="A89" s="6" t="s">
        <v>174</v>
      </c>
      <c r="B89" s="206"/>
      <c r="C89" s="206"/>
      <c r="D89" s="207"/>
      <c r="E89" s="2" t="s">
        <v>156</v>
      </c>
      <c r="F89" s="222">
        <v>222120</v>
      </c>
      <c r="G89" s="266" t="s">
        <v>72</v>
      </c>
      <c r="H89" s="267"/>
      <c r="I89" s="194">
        <v>84.9</v>
      </c>
      <c r="J89" s="223">
        <v>107.5</v>
      </c>
      <c r="K89" s="223">
        <v>101.9</v>
      </c>
      <c r="L89" s="242"/>
      <c r="M89" s="223">
        <v>112.9</v>
      </c>
      <c r="N89" s="242"/>
      <c r="O89" s="223">
        <v>107.5</v>
      </c>
      <c r="P89" s="194"/>
    </row>
    <row r="90" spans="1:16" ht="16.5" customHeight="1">
      <c r="A90" s="6" t="s">
        <v>176</v>
      </c>
      <c r="B90" s="206"/>
      <c r="C90" s="206"/>
      <c r="D90" s="207"/>
      <c r="E90" s="2" t="s">
        <v>158</v>
      </c>
      <c r="F90" s="222">
        <v>222130</v>
      </c>
      <c r="G90" s="266" t="s">
        <v>72</v>
      </c>
      <c r="H90" s="267"/>
      <c r="I90" s="194">
        <v>201.8</v>
      </c>
      <c r="J90" s="223">
        <v>222.4</v>
      </c>
      <c r="K90" s="223">
        <v>251.4</v>
      </c>
      <c r="L90" s="242"/>
      <c r="M90" s="223">
        <v>233.5</v>
      </c>
      <c r="N90" s="242"/>
      <c r="O90" s="223">
        <v>222.4</v>
      </c>
      <c r="P90" s="194"/>
    </row>
    <row r="91" spans="1:16">
      <c r="A91" s="1" t="s">
        <v>185</v>
      </c>
      <c r="B91" s="206"/>
      <c r="C91" s="206"/>
      <c r="D91" s="207"/>
      <c r="E91" s="2" t="s">
        <v>172</v>
      </c>
      <c r="F91" s="222">
        <v>222140</v>
      </c>
      <c r="G91" s="266" t="s">
        <v>72</v>
      </c>
      <c r="H91" s="267"/>
      <c r="I91" s="194">
        <v>26.8</v>
      </c>
      <c r="J91" s="223">
        <v>22.5</v>
      </c>
      <c r="K91" s="223">
        <v>26.4</v>
      </c>
      <c r="L91" s="242"/>
      <c r="M91" s="223">
        <v>23.6</v>
      </c>
      <c r="N91" s="242"/>
      <c r="O91" s="223">
        <v>22.5</v>
      </c>
      <c r="P91" s="194"/>
    </row>
    <row r="92" spans="1:16">
      <c r="A92" s="1" t="s">
        <v>186</v>
      </c>
      <c r="B92" s="206"/>
      <c r="C92" s="206"/>
      <c r="D92" s="207"/>
      <c r="E92" s="2" t="s">
        <v>173</v>
      </c>
      <c r="F92" s="222">
        <v>222190</v>
      </c>
      <c r="G92" s="266" t="s">
        <v>72</v>
      </c>
      <c r="H92" s="267"/>
      <c r="I92" s="194">
        <v>12.9</v>
      </c>
      <c r="J92" s="223">
        <v>15</v>
      </c>
      <c r="K92" s="223">
        <v>19.399999999999999</v>
      </c>
      <c r="L92" s="242"/>
      <c r="M92" s="223">
        <v>16</v>
      </c>
      <c r="N92" s="242"/>
      <c r="O92" s="223">
        <v>15</v>
      </c>
      <c r="P92" s="194"/>
    </row>
    <row r="93" spans="1:16">
      <c r="A93" s="1" t="s">
        <v>184</v>
      </c>
      <c r="B93" s="206"/>
      <c r="C93" s="206"/>
      <c r="D93" s="207"/>
      <c r="E93" s="2" t="s">
        <v>171</v>
      </c>
      <c r="F93" s="222">
        <v>222210</v>
      </c>
      <c r="G93" s="266" t="s">
        <v>72</v>
      </c>
      <c r="H93" s="267"/>
      <c r="I93" s="194">
        <v>419.2</v>
      </c>
      <c r="J93" s="223">
        <v>1031.4000000000001</v>
      </c>
      <c r="K93" s="223">
        <v>1212.2</v>
      </c>
      <c r="L93" s="242"/>
      <c r="M93" s="223">
        <v>2049</v>
      </c>
      <c r="N93" s="242"/>
      <c r="O93" s="223">
        <v>1986.6</v>
      </c>
      <c r="P93" s="194"/>
    </row>
    <row r="94" spans="1:16">
      <c r="A94" s="1" t="s">
        <v>132</v>
      </c>
      <c r="B94" s="206"/>
      <c r="C94" s="206"/>
      <c r="D94" s="207"/>
      <c r="E94" s="2" t="s">
        <v>162</v>
      </c>
      <c r="F94" s="222">
        <v>222220</v>
      </c>
      <c r="G94" s="266" t="s">
        <v>72</v>
      </c>
      <c r="H94" s="267"/>
      <c r="I94" s="194">
        <v>243.5</v>
      </c>
      <c r="J94" s="223">
        <v>288</v>
      </c>
      <c r="K94" s="223">
        <v>269.7</v>
      </c>
      <c r="L94" s="242"/>
      <c r="M94" s="223">
        <v>269.7</v>
      </c>
      <c r="N94" s="242"/>
      <c r="O94" s="223">
        <v>269.7</v>
      </c>
      <c r="P94" s="194"/>
    </row>
    <row r="95" spans="1:16">
      <c r="A95" s="1" t="s">
        <v>138</v>
      </c>
      <c r="B95" s="206"/>
      <c r="C95" s="206"/>
      <c r="D95" s="207"/>
      <c r="E95" s="2" t="s">
        <v>139</v>
      </c>
      <c r="F95" s="222">
        <v>222300</v>
      </c>
      <c r="G95" s="266" t="s">
        <v>72</v>
      </c>
      <c r="H95" s="267"/>
      <c r="I95" s="194">
        <v>1974.7</v>
      </c>
      <c r="J95" s="223">
        <v>2385.3000000000002</v>
      </c>
      <c r="K95" s="223">
        <v>2143.8000000000002</v>
      </c>
      <c r="L95" s="242"/>
      <c r="M95" s="223">
        <v>2143.8000000000002</v>
      </c>
      <c r="N95" s="242"/>
      <c r="O95" s="223">
        <v>2143.8000000000002</v>
      </c>
      <c r="P95" s="194"/>
    </row>
    <row r="96" spans="1:16">
      <c r="A96" s="1" t="s">
        <v>133</v>
      </c>
      <c r="B96" s="206"/>
      <c r="C96" s="206"/>
      <c r="D96" s="207"/>
      <c r="E96" s="2" t="s">
        <v>163</v>
      </c>
      <c r="F96" s="222">
        <v>222400</v>
      </c>
      <c r="G96" s="266" t="s">
        <v>72</v>
      </c>
      <c r="H96" s="267"/>
      <c r="I96" s="194">
        <v>24.2</v>
      </c>
      <c r="J96" s="223">
        <v>39.700000000000003</v>
      </c>
      <c r="K96" s="223">
        <v>61.7</v>
      </c>
      <c r="L96" s="242"/>
      <c r="M96" s="223">
        <v>61.7</v>
      </c>
      <c r="N96" s="242"/>
      <c r="O96" s="223">
        <v>61.7</v>
      </c>
      <c r="P96" s="194"/>
    </row>
    <row r="97" spans="1:16">
      <c r="A97" s="1" t="s">
        <v>137</v>
      </c>
      <c r="B97" s="206"/>
      <c r="C97" s="206"/>
      <c r="D97" s="207"/>
      <c r="E97" s="2" t="s">
        <v>165</v>
      </c>
      <c r="F97" s="222">
        <v>222500</v>
      </c>
      <c r="G97" s="266" t="s">
        <v>72</v>
      </c>
      <c r="H97" s="267"/>
      <c r="I97" s="194">
        <v>379.2</v>
      </c>
      <c r="J97" s="223">
        <v>382.9</v>
      </c>
      <c r="K97" s="223">
        <v>489.9</v>
      </c>
      <c r="L97" s="242"/>
      <c r="M97" s="223">
        <v>400.9</v>
      </c>
      <c r="N97" s="242"/>
      <c r="O97" s="223">
        <v>400.9</v>
      </c>
      <c r="P97" s="194"/>
    </row>
    <row r="98" spans="1:16">
      <c r="A98" s="1" t="s">
        <v>122</v>
      </c>
      <c r="B98" s="206"/>
      <c r="C98" s="206"/>
      <c r="D98" s="207"/>
      <c r="E98" s="2" t="s">
        <v>166</v>
      </c>
      <c r="F98" s="222">
        <v>222600</v>
      </c>
      <c r="G98" s="266" t="s">
        <v>72</v>
      </c>
      <c r="H98" s="267"/>
      <c r="I98" s="194">
        <v>79.2</v>
      </c>
      <c r="J98" s="223">
        <v>98</v>
      </c>
      <c r="K98" s="223">
        <v>100</v>
      </c>
      <c r="L98" s="242"/>
      <c r="M98" s="223">
        <v>100</v>
      </c>
      <c r="N98" s="242"/>
      <c r="O98" s="223">
        <v>100</v>
      </c>
      <c r="P98" s="194"/>
    </row>
    <row r="99" spans="1:16">
      <c r="A99" s="1" t="s">
        <v>188</v>
      </c>
      <c r="B99" s="206"/>
      <c r="C99" s="206"/>
      <c r="D99" s="207"/>
      <c r="E99" s="2" t="s">
        <v>140</v>
      </c>
      <c r="F99" s="222">
        <v>222710</v>
      </c>
      <c r="G99" s="266" t="s">
        <v>72</v>
      </c>
      <c r="H99" s="267"/>
      <c r="I99" s="194">
        <v>215.1</v>
      </c>
      <c r="J99" s="223">
        <v>237.1</v>
      </c>
      <c r="K99" s="223">
        <v>264.60000000000002</v>
      </c>
      <c r="L99" s="242"/>
      <c r="M99" s="223">
        <v>264.60000000000002</v>
      </c>
      <c r="N99" s="242"/>
      <c r="O99" s="223">
        <v>264.60000000000002</v>
      </c>
      <c r="P99" s="194"/>
    </row>
    <row r="100" spans="1:16">
      <c r="A100" s="1" t="s">
        <v>189</v>
      </c>
      <c r="B100" s="206"/>
      <c r="C100" s="206"/>
      <c r="D100" s="207"/>
      <c r="E100" s="2" t="s">
        <v>141</v>
      </c>
      <c r="F100" s="222">
        <v>222720</v>
      </c>
      <c r="G100" s="266" t="s">
        <v>72</v>
      </c>
      <c r="H100" s="267"/>
      <c r="I100" s="194">
        <v>7.2</v>
      </c>
      <c r="J100" s="223"/>
      <c r="K100" s="223"/>
      <c r="L100" s="242"/>
      <c r="M100" s="223"/>
      <c r="N100" s="242"/>
      <c r="O100" s="223"/>
      <c r="P100" s="194"/>
    </row>
    <row r="101" spans="1:16">
      <c r="A101" s="1" t="s">
        <v>321</v>
      </c>
      <c r="B101" s="206"/>
      <c r="C101" s="206"/>
      <c r="D101" s="207"/>
      <c r="E101" s="2" t="s">
        <v>232</v>
      </c>
      <c r="F101" s="222">
        <v>222800</v>
      </c>
      <c r="G101" s="266" t="s">
        <v>72</v>
      </c>
      <c r="H101" s="267"/>
      <c r="I101" s="194"/>
      <c r="J101" s="223"/>
      <c r="K101" s="223"/>
      <c r="L101" s="242"/>
      <c r="M101" s="223"/>
      <c r="N101" s="242"/>
      <c r="O101" s="223"/>
      <c r="P101" s="194"/>
    </row>
    <row r="102" spans="1:16">
      <c r="A102" s="1" t="s">
        <v>123</v>
      </c>
      <c r="B102" s="206"/>
      <c r="C102" s="206"/>
      <c r="D102" s="207"/>
      <c r="E102" s="2" t="s">
        <v>167</v>
      </c>
      <c r="F102" s="222">
        <v>222910</v>
      </c>
      <c r="G102" s="266" t="s">
        <v>72</v>
      </c>
      <c r="H102" s="267"/>
      <c r="I102" s="194">
        <v>89.8</v>
      </c>
      <c r="J102" s="223"/>
      <c r="K102" s="223"/>
      <c r="L102" s="242"/>
      <c r="M102" s="223"/>
      <c r="N102" s="242"/>
      <c r="O102" s="223"/>
      <c r="P102" s="194"/>
    </row>
    <row r="103" spans="1:16">
      <c r="A103" s="1" t="s">
        <v>179</v>
      </c>
      <c r="B103" s="206"/>
      <c r="C103" s="206"/>
      <c r="D103" s="207"/>
      <c r="E103" s="2" t="s">
        <v>168</v>
      </c>
      <c r="F103" s="222">
        <v>222920</v>
      </c>
      <c r="G103" s="266" t="s">
        <v>72</v>
      </c>
      <c r="H103" s="267"/>
      <c r="I103" s="194"/>
      <c r="J103" s="223"/>
      <c r="K103" s="223">
        <v>20</v>
      </c>
      <c r="L103" s="242"/>
      <c r="M103" s="223"/>
      <c r="N103" s="242"/>
      <c r="O103" s="223"/>
      <c r="P103" s="194"/>
    </row>
    <row r="104" spans="1:16">
      <c r="A104" s="1" t="s">
        <v>183</v>
      </c>
      <c r="B104" s="206"/>
      <c r="C104" s="206"/>
      <c r="D104" s="207"/>
      <c r="E104" s="2" t="s">
        <v>170</v>
      </c>
      <c r="F104" s="222">
        <v>222940</v>
      </c>
      <c r="G104" s="266" t="s">
        <v>72</v>
      </c>
      <c r="H104" s="267"/>
      <c r="I104" s="194">
        <v>349.6</v>
      </c>
      <c r="J104" s="223">
        <v>350.4</v>
      </c>
      <c r="K104" s="223">
        <v>350.4</v>
      </c>
      <c r="L104" s="242"/>
      <c r="M104" s="223">
        <v>350.4</v>
      </c>
      <c r="N104" s="242"/>
      <c r="O104" s="223">
        <v>350.4</v>
      </c>
      <c r="P104" s="194"/>
    </row>
    <row r="105" spans="1:16">
      <c r="A105" s="1" t="s">
        <v>305</v>
      </c>
      <c r="B105" s="206"/>
      <c r="C105" s="206"/>
      <c r="D105" s="207"/>
      <c r="E105" s="2"/>
      <c r="F105" s="222">
        <v>222970</v>
      </c>
      <c r="G105" s="266" t="s">
        <v>72</v>
      </c>
      <c r="H105" s="267"/>
      <c r="I105" s="194">
        <v>8.1</v>
      </c>
      <c r="J105" s="223">
        <v>22</v>
      </c>
      <c r="K105" s="223">
        <v>24.5</v>
      </c>
      <c r="L105" s="242"/>
      <c r="M105" s="223">
        <v>24.5</v>
      </c>
      <c r="N105" s="242"/>
      <c r="O105" s="223">
        <v>24.5</v>
      </c>
      <c r="P105" s="194"/>
    </row>
    <row r="106" spans="1:16">
      <c r="A106" s="1" t="s">
        <v>131</v>
      </c>
      <c r="B106" s="206"/>
      <c r="C106" s="206"/>
      <c r="D106" s="207"/>
      <c r="E106" s="2" t="s">
        <v>162</v>
      </c>
      <c r="F106" s="222">
        <v>222980</v>
      </c>
      <c r="G106" s="266" t="s">
        <v>72</v>
      </c>
      <c r="H106" s="267"/>
      <c r="I106" s="194">
        <v>10.8</v>
      </c>
      <c r="J106" s="223">
        <v>10.7</v>
      </c>
      <c r="K106" s="223">
        <v>13.7</v>
      </c>
      <c r="L106" s="242"/>
      <c r="M106" s="223">
        <v>13.7</v>
      </c>
      <c r="N106" s="242"/>
      <c r="O106" s="223">
        <v>13.7</v>
      </c>
      <c r="P106" s="194"/>
    </row>
    <row r="107" spans="1:16">
      <c r="A107" s="1" t="s">
        <v>181</v>
      </c>
      <c r="B107" s="206"/>
      <c r="C107" s="206"/>
      <c r="D107" s="207"/>
      <c r="E107" s="2" t="s">
        <v>232</v>
      </c>
      <c r="F107" s="222">
        <v>222990</v>
      </c>
      <c r="G107" s="266" t="s">
        <v>72</v>
      </c>
      <c r="H107" s="267"/>
      <c r="I107" s="194">
        <v>359.5</v>
      </c>
      <c r="J107" s="223">
        <v>347.3</v>
      </c>
      <c r="K107" s="223">
        <v>329.3</v>
      </c>
      <c r="L107" s="24"/>
      <c r="M107" s="223">
        <v>329.3</v>
      </c>
      <c r="N107" s="24"/>
      <c r="O107" s="223">
        <v>329.3</v>
      </c>
      <c r="P107" s="204"/>
    </row>
    <row r="108" spans="1:16" ht="18.75" customHeight="1">
      <c r="A108" s="17" t="s">
        <v>332</v>
      </c>
      <c r="B108" s="63"/>
      <c r="C108" s="63"/>
      <c r="D108" s="64"/>
      <c r="E108" s="8"/>
      <c r="F108" s="7">
        <v>27</v>
      </c>
      <c r="G108" s="266" t="s">
        <v>72</v>
      </c>
      <c r="H108" s="267"/>
      <c r="I108" s="175">
        <f>I109+I110</f>
        <v>226.7</v>
      </c>
      <c r="J108" s="3">
        <f>J109+J110</f>
        <v>307.20000000000005</v>
      </c>
      <c r="K108" s="3">
        <f>K109+K110</f>
        <v>378.79999999999995</v>
      </c>
      <c r="L108" s="176"/>
      <c r="M108" s="3">
        <f>M109+M110</f>
        <v>378.79999999999995</v>
      </c>
      <c r="N108" s="176"/>
      <c r="O108" s="3">
        <f>O109+O110</f>
        <v>378.79999999999995</v>
      </c>
      <c r="P108" s="192"/>
    </row>
    <row r="109" spans="1:16" ht="31.5" customHeight="1">
      <c r="A109" s="263" t="s">
        <v>331</v>
      </c>
      <c r="B109" s="264"/>
      <c r="C109" s="264"/>
      <c r="D109" s="265"/>
      <c r="E109" s="2" t="s">
        <v>143</v>
      </c>
      <c r="F109" s="222">
        <v>273200</v>
      </c>
      <c r="G109" s="266" t="s">
        <v>72</v>
      </c>
      <c r="H109" s="267"/>
      <c r="I109" s="194">
        <v>137.69999999999999</v>
      </c>
      <c r="J109" s="223">
        <v>168.4</v>
      </c>
      <c r="K109" s="223">
        <v>220.1</v>
      </c>
      <c r="L109" s="13"/>
      <c r="M109" s="223">
        <v>220.1</v>
      </c>
      <c r="N109" s="13"/>
      <c r="O109" s="223">
        <v>220.1</v>
      </c>
      <c r="P109" s="207"/>
    </row>
    <row r="110" spans="1:16" ht="49.5" customHeight="1">
      <c r="A110" s="263" t="s">
        <v>124</v>
      </c>
      <c r="B110" s="264"/>
      <c r="C110" s="264"/>
      <c r="D110" s="265"/>
      <c r="E110" s="2" t="s">
        <v>194</v>
      </c>
      <c r="F110" s="222">
        <v>273500</v>
      </c>
      <c r="G110" s="266" t="s">
        <v>72</v>
      </c>
      <c r="H110" s="267"/>
      <c r="I110" s="194">
        <v>89</v>
      </c>
      <c r="J110" s="223">
        <v>138.80000000000001</v>
      </c>
      <c r="K110" s="223">
        <v>158.69999999999999</v>
      </c>
      <c r="L110" s="242"/>
      <c r="M110" s="223">
        <v>158.69999999999999</v>
      </c>
      <c r="N110" s="242"/>
      <c r="O110" s="223">
        <v>158.69999999999999</v>
      </c>
      <c r="P110" s="194"/>
    </row>
    <row r="111" spans="1:16" ht="21" customHeight="1">
      <c r="A111" s="277" t="s">
        <v>333</v>
      </c>
      <c r="B111" s="278"/>
      <c r="C111" s="278"/>
      <c r="D111" s="279"/>
      <c r="E111" s="8"/>
      <c r="F111" s="7">
        <v>28</v>
      </c>
      <c r="G111" s="266" t="s">
        <v>72</v>
      </c>
      <c r="H111" s="267"/>
      <c r="I111" s="175">
        <f>I112+I113+I114+I115+I117</f>
        <v>10.5</v>
      </c>
      <c r="J111" s="3">
        <f>J112+J113+J114+J115+J117</f>
        <v>15</v>
      </c>
      <c r="K111" s="3">
        <f>K112+K113+K114+K115+K117+K116</f>
        <v>27</v>
      </c>
      <c r="L111" s="176"/>
      <c r="M111" s="3">
        <f>M112+M113+M114+M115+M117+M116</f>
        <v>27</v>
      </c>
      <c r="N111" s="176"/>
      <c r="O111" s="3">
        <f>O112+O113+O114+O115+O117+O116</f>
        <v>27</v>
      </c>
      <c r="P111" s="192"/>
    </row>
    <row r="112" spans="1:16">
      <c r="A112" s="270" t="s">
        <v>306</v>
      </c>
      <c r="B112" s="271"/>
      <c r="C112" s="271"/>
      <c r="D112" s="272"/>
      <c r="E112" s="94" t="s">
        <v>309</v>
      </c>
      <c r="F112" s="222">
        <v>281110</v>
      </c>
      <c r="G112" s="266" t="s">
        <v>72</v>
      </c>
      <c r="H112" s="267"/>
      <c r="I112" s="194">
        <v>10.5</v>
      </c>
      <c r="J112" s="223">
        <v>15</v>
      </c>
      <c r="K112" s="223">
        <v>15</v>
      </c>
      <c r="L112" s="242"/>
      <c r="M112" s="223">
        <v>15</v>
      </c>
      <c r="N112" s="242"/>
      <c r="O112" s="223">
        <v>15</v>
      </c>
      <c r="P112" s="194"/>
    </row>
    <row r="113" spans="1:16" ht="30" customHeight="1">
      <c r="A113" s="350" t="s">
        <v>307</v>
      </c>
      <c r="B113" s="264"/>
      <c r="C113" s="264"/>
      <c r="D113" s="265"/>
      <c r="E113" s="2" t="s">
        <v>198</v>
      </c>
      <c r="F113" s="222">
        <v>281361</v>
      </c>
      <c r="G113" s="266" t="s">
        <v>72</v>
      </c>
      <c r="H113" s="267"/>
      <c r="I113" s="194"/>
      <c r="J113" s="223"/>
      <c r="K113" s="223"/>
      <c r="L113" s="242"/>
      <c r="M113" s="223"/>
      <c r="N113" s="242"/>
      <c r="O113" s="223"/>
      <c r="P113" s="194"/>
    </row>
    <row r="114" spans="1:16" ht="29.25" customHeight="1">
      <c r="A114" s="350" t="s">
        <v>308</v>
      </c>
      <c r="B114" s="264"/>
      <c r="C114" s="264"/>
      <c r="D114" s="265"/>
      <c r="E114" s="2" t="s">
        <v>199</v>
      </c>
      <c r="F114" s="222">
        <v>281362</v>
      </c>
      <c r="G114" s="266" t="s">
        <v>72</v>
      </c>
      <c r="H114" s="267"/>
      <c r="I114" s="194"/>
      <c r="J114" s="223"/>
      <c r="K114" s="223"/>
      <c r="L114" s="242"/>
      <c r="M114" s="223"/>
      <c r="N114" s="242"/>
      <c r="O114" s="223"/>
      <c r="P114" s="194"/>
    </row>
    <row r="115" spans="1:16" ht="15.75" customHeight="1">
      <c r="A115" s="263" t="s">
        <v>182</v>
      </c>
      <c r="B115" s="264"/>
      <c r="C115" s="264"/>
      <c r="D115" s="265"/>
      <c r="E115" s="2" t="s">
        <v>169</v>
      </c>
      <c r="F115" s="222">
        <v>281400</v>
      </c>
      <c r="G115" s="266" t="s">
        <v>72</v>
      </c>
      <c r="H115" s="267"/>
      <c r="I115" s="194"/>
      <c r="J115" s="223"/>
      <c r="K115" s="223"/>
      <c r="L115" s="242"/>
      <c r="M115" s="223"/>
      <c r="N115" s="242"/>
      <c r="O115" s="223"/>
      <c r="P115" s="194"/>
    </row>
    <row r="116" spans="1:16" ht="15.75" customHeight="1">
      <c r="A116" s="263" t="s">
        <v>601</v>
      </c>
      <c r="B116" s="264"/>
      <c r="C116" s="264"/>
      <c r="D116" s="265"/>
      <c r="E116" s="2"/>
      <c r="F116" s="222">
        <v>281500</v>
      </c>
      <c r="G116" s="266" t="s">
        <v>72</v>
      </c>
      <c r="H116" s="267"/>
      <c r="I116" s="194"/>
      <c r="J116" s="223"/>
      <c r="K116" s="223">
        <v>12</v>
      </c>
      <c r="L116" s="242"/>
      <c r="M116" s="223">
        <v>12</v>
      </c>
      <c r="N116" s="242"/>
      <c r="O116" s="223">
        <v>12</v>
      </c>
      <c r="P116" s="194"/>
    </row>
    <row r="117" spans="1:16" ht="15.75" customHeight="1">
      <c r="A117" s="263" t="s">
        <v>27</v>
      </c>
      <c r="B117" s="264"/>
      <c r="C117" s="264"/>
      <c r="D117" s="265"/>
      <c r="E117" s="2" t="s">
        <v>28</v>
      </c>
      <c r="F117" s="222">
        <v>281900</v>
      </c>
      <c r="G117" s="266" t="s">
        <v>72</v>
      </c>
      <c r="H117" s="267"/>
      <c r="I117" s="194"/>
      <c r="J117" s="223"/>
      <c r="K117" s="223"/>
      <c r="L117" s="242"/>
      <c r="M117" s="223"/>
      <c r="N117" s="242"/>
      <c r="O117" s="223"/>
      <c r="P117" s="194"/>
    </row>
    <row r="118" spans="1:16" ht="15.75" customHeight="1">
      <c r="A118" s="277" t="s">
        <v>325</v>
      </c>
      <c r="B118" s="278"/>
      <c r="C118" s="278"/>
      <c r="D118" s="279"/>
      <c r="E118" s="8"/>
      <c r="F118" s="7">
        <v>31</v>
      </c>
      <c r="G118" s="266" t="s">
        <v>72</v>
      </c>
      <c r="H118" s="267"/>
      <c r="I118" s="175">
        <f>I119+I120+I121+I122+I124+I123</f>
        <v>744.5</v>
      </c>
      <c r="J118" s="3">
        <f>J119+J120+J121+J122+J124+J123</f>
        <v>1035.0999999999999</v>
      </c>
      <c r="K118" s="3">
        <f>K119+K120+K121+K122+K124+K123</f>
        <v>1300</v>
      </c>
      <c r="L118" s="176"/>
      <c r="M118" s="3">
        <f>M119+M120+M121+M122+M124+M123</f>
        <v>1300</v>
      </c>
      <c r="N118" s="176"/>
      <c r="O118" s="3">
        <f>O119+O120+O121+O122+O124+O123</f>
        <v>1300</v>
      </c>
      <c r="P118" s="192"/>
    </row>
    <row r="119" spans="1:16">
      <c r="A119" s="1" t="s">
        <v>145</v>
      </c>
      <c r="B119" s="206"/>
      <c r="C119" s="206"/>
      <c r="D119" s="207"/>
      <c r="E119" s="2" t="s">
        <v>146</v>
      </c>
      <c r="F119" s="222">
        <v>311120</v>
      </c>
      <c r="G119" s="266" t="s">
        <v>72</v>
      </c>
      <c r="H119" s="267"/>
      <c r="I119" s="194"/>
      <c r="J119" s="223"/>
      <c r="K119" s="223"/>
      <c r="L119" s="242"/>
      <c r="M119" s="223"/>
      <c r="N119" s="242"/>
      <c r="O119" s="223"/>
      <c r="P119" s="194"/>
    </row>
    <row r="120" spans="1:16">
      <c r="A120" s="1" t="s">
        <v>191</v>
      </c>
      <c r="B120" s="26"/>
      <c r="C120" s="26"/>
      <c r="D120" s="207"/>
      <c r="E120" s="2" t="s">
        <v>144</v>
      </c>
      <c r="F120" s="222">
        <v>314110</v>
      </c>
      <c r="G120" s="266" t="s">
        <v>72</v>
      </c>
      <c r="H120" s="267"/>
      <c r="I120" s="194">
        <v>528.4</v>
      </c>
      <c r="J120" s="223">
        <v>840.1</v>
      </c>
      <c r="K120" s="223">
        <v>1000</v>
      </c>
      <c r="L120" s="242"/>
      <c r="M120" s="223">
        <v>1000</v>
      </c>
      <c r="N120" s="242"/>
      <c r="O120" s="223">
        <v>1000</v>
      </c>
      <c r="P120" s="194"/>
    </row>
    <row r="121" spans="1:16" ht="19.5" customHeight="1">
      <c r="A121" s="263" t="s">
        <v>192</v>
      </c>
      <c r="B121" s="264"/>
      <c r="C121" s="264"/>
      <c r="D121" s="265"/>
      <c r="E121" s="2" t="s">
        <v>144</v>
      </c>
      <c r="F121" s="222">
        <v>315110</v>
      </c>
      <c r="G121" s="266" t="s">
        <v>72</v>
      </c>
      <c r="H121" s="267"/>
      <c r="I121" s="194"/>
      <c r="J121" s="223"/>
      <c r="K121" s="223"/>
      <c r="L121" s="242"/>
      <c r="M121" s="223"/>
      <c r="N121" s="242"/>
      <c r="O121" s="223"/>
      <c r="P121" s="194"/>
    </row>
    <row r="122" spans="1:16" ht="35.25" customHeight="1">
      <c r="A122" s="263" t="s">
        <v>193</v>
      </c>
      <c r="B122" s="264"/>
      <c r="C122" s="264"/>
      <c r="D122" s="265"/>
      <c r="E122" s="2" t="s">
        <v>144</v>
      </c>
      <c r="F122" s="222">
        <v>316110</v>
      </c>
      <c r="G122" s="266" t="s">
        <v>72</v>
      </c>
      <c r="H122" s="267"/>
      <c r="I122" s="194">
        <v>70.099999999999994</v>
      </c>
      <c r="J122" s="223">
        <v>100</v>
      </c>
      <c r="K122" s="223">
        <v>100</v>
      </c>
      <c r="L122" s="242"/>
      <c r="M122" s="223">
        <v>100</v>
      </c>
      <c r="N122" s="242"/>
      <c r="O122" s="223">
        <v>100</v>
      </c>
      <c r="P122" s="194"/>
    </row>
    <row r="123" spans="1:16" ht="19.5" customHeight="1">
      <c r="A123" s="263" t="s">
        <v>449</v>
      </c>
      <c r="B123" s="264"/>
      <c r="C123" s="264"/>
      <c r="D123" s="265"/>
      <c r="E123" s="2"/>
      <c r="F123" s="222">
        <v>317110</v>
      </c>
      <c r="G123" s="191"/>
      <c r="H123" s="192"/>
      <c r="I123" s="194">
        <v>146</v>
      </c>
      <c r="J123" s="223">
        <v>95</v>
      </c>
      <c r="K123" s="223">
        <v>200</v>
      </c>
      <c r="L123" s="24"/>
      <c r="M123" s="223">
        <v>200</v>
      </c>
      <c r="N123" s="24"/>
      <c r="O123" s="223">
        <v>200</v>
      </c>
      <c r="P123" s="204"/>
    </row>
    <row r="124" spans="1:16" ht="15.75" customHeight="1">
      <c r="A124" s="263" t="s">
        <v>322</v>
      </c>
      <c r="B124" s="264"/>
      <c r="C124" s="264"/>
      <c r="D124" s="265"/>
      <c r="E124" s="2" t="s">
        <v>144</v>
      </c>
      <c r="F124" s="222">
        <v>318110</v>
      </c>
      <c r="G124" s="266" t="s">
        <v>72</v>
      </c>
      <c r="H124" s="267"/>
      <c r="I124" s="223"/>
      <c r="J124" s="223"/>
      <c r="K124" s="223"/>
      <c r="L124" s="24"/>
      <c r="M124" s="223"/>
      <c r="N124" s="24"/>
      <c r="O124" s="223"/>
      <c r="P124" s="204"/>
    </row>
    <row r="125" spans="1:16" ht="18" customHeight="1">
      <c r="A125" s="277" t="s">
        <v>324</v>
      </c>
      <c r="B125" s="278"/>
      <c r="C125" s="278"/>
      <c r="D125" s="279"/>
      <c r="E125" s="8"/>
      <c r="F125" s="7">
        <v>33</v>
      </c>
      <c r="G125" s="266" t="s">
        <v>72</v>
      </c>
      <c r="H125" s="267"/>
      <c r="I125" s="175">
        <f>I126+I127+I128+I129+I130+I131+I132+I133</f>
        <v>481</v>
      </c>
      <c r="J125" s="3">
        <f>J126+J127+J128+J129+J130+J131+J132+J133</f>
        <v>602.19999999999993</v>
      </c>
      <c r="K125" s="3">
        <f>K126+K127+K128+K129+K130+K131+K132+K133</f>
        <v>690.2</v>
      </c>
      <c r="L125" s="176"/>
      <c r="M125" s="3">
        <f>M126+M127+M128+M129+M130+M131+M132+M133</f>
        <v>664</v>
      </c>
      <c r="N125" s="176"/>
      <c r="O125" s="3">
        <f>O126+O127+O128+O129+O130+O131+O132+O133</f>
        <v>664</v>
      </c>
      <c r="P125" s="192"/>
    </row>
    <row r="126" spans="1:16" ht="15.75" customHeight="1">
      <c r="A126" s="1" t="s">
        <v>134</v>
      </c>
      <c r="B126" s="206"/>
      <c r="C126" s="206"/>
      <c r="D126" s="207"/>
      <c r="E126" s="2" t="s">
        <v>180</v>
      </c>
      <c r="F126" s="222">
        <v>331110</v>
      </c>
      <c r="G126" s="266" t="s">
        <v>72</v>
      </c>
      <c r="H126" s="267"/>
      <c r="I126" s="194">
        <v>37.6</v>
      </c>
      <c r="J126" s="223">
        <v>108</v>
      </c>
      <c r="K126" s="223">
        <v>110.7</v>
      </c>
      <c r="L126" s="13"/>
      <c r="M126" s="223">
        <v>108</v>
      </c>
      <c r="N126" s="13"/>
      <c r="O126" s="223">
        <v>108</v>
      </c>
      <c r="P126" s="207"/>
    </row>
    <row r="127" spans="1:16">
      <c r="A127" s="1" t="s">
        <v>135</v>
      </c>
      <c r="B127" s="206"/>
      <c r="C127" s="206"/>
      <c r="D127" s="207"/>
      <c r="E127" s="2" t="s">
        <v>163</v>
      </c>
      <c r="F127" s="222">
        <v>332110</v>
      </c>
      <c r="G127" s="266" t="s">
        <v>72</v>
      </c>
      <c r="H127" s="267"/>
      <c r="I127" s="194">
        <v>44.8</v>
      </c>
      <c r="J127" s="223">
        <v>56.5</v>
      </c>
      <c r="K127" s="223">
        <v>63.5</v>
      </c>
      <c r="L127" s="242"/>
      <c r="M127" s="223">
        <v>63.5</v>
      </c>
      <c r="N127" s="242"/>
      <c r="O127" s="223">
        <v>63.5</v>
      </c>
      <c r="P127" s="194"/>
    </row>
    <row r="128" spans="1:16" ht="18.75" customHeight="1">
      <c r="A128" s="270" t="s">
        <v>130</v>
      </c>
      <c r="B128" s="271"/>
      <c r="C128" s="271"/>
      <c r="D128" s="272"/>
      <c r="E128" s="2" t="s">
        <v>160</v>
      </c>
      <c r="F128" s="222">
        <v>333110</v>
      </c>
      <c r="G128" s="266" t="s">
        <v>72</v>
      </c>
      <c r="H128" s="267"/>
      <c r="I128" s="194">
        <v>3.5</v>
      </c>
      <c r="J128" s="223">
        <v>5</v>
      </c>
      <c r="K128" s="223">
        <v>20</v>
      </c>
      <c r="L128" s="242"/>
      <c r="M128" s="223">
        <v>20</v>
      </c>
      <c r="N128" s="242"/>
      <c r="O128" s="223">
        <v>20</v>
      </c>
      <c r="P128" s="194"/>
    </row>
    <row r="129" spans="1:16" ht="18" customHeight="1">
      <c r="A129" s="1" t="s">
        <v>178</v>
      </c>
      <c r="B129" s="206"/>
      <c r="C129" s="206"/>
      <c r="D129" s="207"/>
      <c r="E129" s="2" t="s">
        <v>161</v>
      </c>
      <c r="F129" s="222">
        <v>334110</v>
      </c>
      <c r="G129" s="266" t="s">
        <v>72</v>
      </c>
      <c r="H129" s="267"/>
      <c r="I129" s="194">
        <v>1.2</v>
      </c>
      <c r="J129" s="223"/>
      <c r="K129" s="223"/>
      <c r="L129" s="242"/>
      <c r="M129" s="223"/>
      <c r="N129" s="242"/>
      <c r="O129" s="223"/>
      <c r="P129" s="194"/>
    </row>
    <row r="130" spans="1:16" ht="32.25" customHeight="1">
      <c r="A130" s="263" t="s">
        <v>177</v>
      </c>
      <c r="B130" s="264"/>
      <c r="C130" s="264"/>
      <c r="D130" s="265"/>
      <c r="E130" s="2" t="s">
        <v>159</v>
      </c>
      <c r="F130" s="222">
        <v>335110</v>
      </c>
      <c r="G130" s="266" t="s">
        <v>72</v>
      </c>
      <c r="H130" s="267"/>
      <c r="I130" s="194"/>
      <c r="J130" s="223"/>
      <c r="K130" s="223"/>
      <c r="L130" s="242"/>
      <c r="M130" s="223"/>
      <c r="N130" s="242"/>
      <c r="O130" s="223"/>
      <c r="P130" s="194"/>
    </row>
    <row r="131" spans="1:16" ht="24.75" customHeight="1">
      <c r="A131" s="350" t="s">
        <v>129</v>
      </c>
      <c r="B131" s="264"/>
      <c r="C131" s="264"/>
      <c r="D131" s="265"/>
      <c r="E131" s="2" t="s">
        <v>157</v>
      </c>
      <c r="F131" s="222">
        <v>336110</v>
      </c>
      <c r="G131" s="266" t="s">
        <v>72</v>
      </c>
      <c r="H131" s="267"/>
      <c r="I131" s="194">
        <v>373.9</v>
      </c>
      <c r="J131" s="223">
        <v>388.3</v>
      </c>
      <c r="K131" s="223">
        <v>423.5</v>
      </c>
      <c r="L131" s="242"/>
      <c r="M131" s="223">
        <v>400</v>
      </c>
      <c r="N131" s="242"/>
      <c r="O131" s="223">
        <v>400</v>
      </c>
      <c r="P131" s="194"/>
    </row>
    <row r="132" spans="1:16" ht="21" customHeight="1">
      <c r="A132" s="1" t="s">
        <v>136</v>
      </c>
      <c r="B132" s="227"/>
      <c r="C132" s="227"/>
      <c r="D132" s="194"/>
      <c r="E132" s="2" t="s">
        <v>164</v>
      </c>
      <c r="F132" s="222">
        <v>338110</v>
      </c>
      <c r="G132" s="266" t="s">
        <v>72</v>
      </c>
      <c r="H132" s="267"/>
      <c r="I132" s="194"/>
      <c r="J132" s="223"/>
      <c r="K132" s="223"/>
      <c r="L132" s="242"/>
      <c r="M132" s="223"/>
      <c r="N132" s="242"/>
      <c r="O132" s="223"/>
      <c r="P132" s="194"/>
    </row>
    <row r="133" spans="1:16" ht="16.5" customHeight="1">
      <c r="A133" s="258" t="s">
        <v>446</v>
      </c>
      <c r="B133" s="259"/>
      <c r="C133" s="259"/>
      <c r="D133" s="260"/>
      <c r="E133" s="171"/>
      <c r="F133" s="209">
        <v>339110</v>
      </c>
      <c r="G133" s="261" t="s">
        <v>72</v>
      </c>
      <c r="H133" s="262"/>
      <c r="I133" s="18">
        <v>20</v>
      </c>
      <c r="J133" s="209">
        <v>44.4</v>
      </c>
      <c r="K133" s="209">
        <v>72.5</v>
      </c>
      <c r="L133" s="217"/>
      <c r="M133" s="209">
        <v>72.5</v>
      </c>
      <c r="N133" s="217"/>
      <c r="O133" s="209">
        <v>72.5</v>
      </c>
      <c r="P133" s="112"/>
    </row>
    <row r="134" spans="1:16" ht="22.15" customHeight="1">
      <c r="A134" s="314" t="s">
        <v>239</v>
      </c>
      <c r="B134" s="314"/>
      <c r="C134" s="314"/>
      <c r="D134" s="314"/>
      <c r="E134" s="314"/>
      <c r="F134" s="314"/>
      <c r="G134" s="314"/>
      <c r="H134" s="314"/>
      <c r="I134" s="314"/>
      <c r="J134" s="314"/>
      <c r="K134" s="314"/>
      <c r="L134" s="314"/>
      <c r="M134" s="314"/>
      <c r="N134" s="314"/>
      <c r="O134" s="314"/>
      <c r="P134" s="314"/>
    </row>
    <row r="135" spans="1:16" ht="19.899999999999999" customHeight="1">
      <c r="A135" s="276" t="s">
        <v>59</v>
      </c>
      <c r="B135" s="276"/>
      <c r="C135" s="276"/>
      <c r="D135" s="276"/>
      <c r="E135" s="276" t="s">
        <v>58</v>
      </c>
      <c r="F135" s="276"/>
      <c r="G135" s="276"/>
      <c r="H135" s="276"/>
      <c r="I135" s="351" t="s">
        <v>98</v>
      </c>
      <c r="J135" s="351" t="s">
        <v>97</v>
      </c>
      <c r="K135" s="351" t="s">
        <v>443</v>
      </c>
      <c r="L135" s="209">
        <v>2016</v>
      </c>
      <c r="M135" s="351" t="s">
        <v>444</v>
      </c>
      <c r="N135" s="208">
        <v>2017</v>
      </c>
      <c r="O135" s="208">
        <v>2018</v>
      </c>
      <c r="P135" s="208">
        <v>2019</v>
      </c>
    </row>
    <row r="136" spans="1:16" ht="66" customHeight="1">
      <c r="A136" s="276"/>
      <c r="B136" s="276"/>
      <c r="C136" s="276"/>
      <c r="D136" s="276"/>
      <c r="E136" s="2" t="s">
        <v>99</v>
      </c>
      <c r="F136" s="208" t="s">
        <v>92</v>
      </c>
      <c r="G136" s="228" t="s">
        <v>70</v>
      </c>
      <c r="H136" s="222" t="s">
        <v>93</v>
      </c>
      <c r="I136" s="351"/>
      <c r="J136" s="351"/>
      <c r="K136" s="351"/>
      <c r="L136" s="65" t="s">
        <v>95</v>
      </c>
      <c r="M136" s="351"/>
      <c r="N136" s="228" t="s">
        <v>70</v>
      </c>
      <c r="O136" s="228" t="s">
        <v>71</v>
      </c>
      <c r="P136" s="228" t="s">
        <v>71</v>
      </c>
    </row>
    <row r="137" spans="1:16">
      <c r="A137" s="273">
        <v>1</v>
      </c>
      <c r="B137" s="274"/>
      <c r="C137" s="274"/>
      <c r="D137" s="275"/>
      <c r="E137" s="2">
        <v>2</v>
      </c>
      <c r="F137" s="208">
        <v>3</v>
      </c>
      <c r="G137" s="208">
        <v>4</v>
      </c>
      <c r="H137" s="208">
        <v>5</v>
      </c>
      <c r="I137" s="208">
        <v>6</v>
      </c>
      <c r="J137" s="208">
        <v>7</v>
      </c>
      <c r="K137" s="208">
        <v>8</v>
      </c>
      <c r="L137" s="208">
        <v>9</v>
      </c>
      <c r="M137" s="208" t="s">
        <v>100</v>
      </c>
      <c r="N137" s="208">
        <v>11</v>
      </c>
      <c r="O137" s="208">
        <v>12</v>
      </c>
      <c r="P137" s="208">
        <v>13</v>
      </c>
    </row>
    <row r="138" spans="1:16" ht="22.9" customHeight="1">
      <c r="A138" s="268"/>
      <c r="B138" s="262"/>
      <c r="C138" s="262"/>
      <c r="D138" s="269"/>
      <c r="E138" s="92"/>
      <c r="F138" s="18"/>
      <c r="G138" s="18"/>
      <c r="H138" s="18"/>
      <c r="I138" s="18"/>
      <c r="J138" s="18"/>
      <c r="K138" s="18"/>
      <c r="L138" s="18"/>
      <c r="M138" s="18"/>
      <c r="N138" s="18"/>
      <c r="O138" s="18"/>
      <c r="P138" s="18"/>
    </row>
    <row r="139" spans="1:16" ht="22.9" hidden="1" customHeight="1">
      <c r="A139" s="268"/>
      <c r="B139" s="262"/>
      <c r="C139" s="262"/>
      <c r="D139" s="269"/>
      <c r="E139" s="92"/>
      <c r="F139" s="18"/>
      <c r="G139" s="18"/>
      <c r="H139" s="18"/>
      <c r="I139" s="18"/>
      <c r="J139" s="18"/>
      <c r="K139" s="18"/>
      <c r="L139" s="18"/>
      <c r="M139" s="18"/>
      <c r="N139" s="18"/>
      <c r="O139" s="18"/>
      <c r="P139" s="18"/>
    </row>
    <row r="140" spans="1:16" ht="22.9" hidden="1" customHeight="1">
      <c r="A140" s="268"/>
      <c r="B140" s="262"/>
      <c r="C140" s="262"/>
      <c r="D140" s="269"/>
      <c r="E140" s="92"/>
      <c r="F140" s="18"/>
      <c r="G140" s="18"/>
      <c r="H140" s="18"/>
      <c r="I140" s="18"/>
      <c r="J140" s="18"/>
      <c r="K140" s="18"/>
      <c r="L140" s="18"/>
      <c r="M140" s="18"/>
      <c r="N140" s="18"/>
      <c r="O140" s="18"/>
      <c r="P140" s="18"/>
    </row>
    <row r="141" spans="1:16" ht="22.9" hidden="1" customHeight="1">
      <c r="A141" s="268"/>
      <c r="B141" s="262"/>
      <c r="C141" s="262"/>
      <c r="D141" s="269"/>
      <c r="E141" s="92"/>
      <c r="F141" s="18"/>
      <c r="G141" s="18"/>
      <c r="H141" s="18"/>
      <c r="I141" s="18"/>
      <c r="J141" s="18"/>
      <c r="K141" s="18"/>
      <c r="L141" s="18"/>
      <c r="M141" s="18"/>
      <c r="N141" s="18"/>
      <c r="O141" s="18"/>
      <c r="P141" s="18"/>
    </row>
    <row r="142" spans="1:16" ht="22.9" hidden="1" customHeight="1">
      <c r="A142" s="268"/>
      <c r="B142" s="262"/>
      <c r="C142" s="262"/>
      <c r="D142" s="269"/>
      <c r="E142" s="92"/>
      <c r="F142" s="18"/>
      <c r="G142" s="18"/>
      <c r="H142" s="18"/>
      <c r="I142" s="18"/>
      <c r="J142" s="18"/>
      <c r="K142" s="18"/>
      <c r="L142" s="18"/>
      <c r="M142" s="18"/>
      <c r="N142" s="18"/>
      <c r="O142" s="18"/>
      <c r="P142" s="18"/>
    </row>
    <row r="143" spans="1:16" ht="22.9" hidden="1" customHeight="1">
      <c r="A143" s="268"/>
      <c r="B143" s="262"/>
      <c r="C143" s="262"/>
      <c r="D143" s="269"/>
      <c r="E143" s="92"/>
      <c r="F143" s="18"/>
      <c r="G143" s="18"/>
      <c r="H143" s="18"/>
      <c r="I143" s="18"/>
      <c r="J143" s="18"/>
      <c r="K143" s="18"/>
      <c r="L143" s="18"/>
      <c r="M143" s="18"/>
      <c r="N143" s="18"/>
      <c r="O143" s="18"/>
      <c r="P143" s="18"/>
    </row>
    <row r="144" spans="1:16" ht="22.9" hidden="1" customHeight="1">
      <c r="A144" s="268"/>
      <c r="B144" s="262"/>
      <c r="C144" s="262"/>
      <c r="D144" s="269"/>
      <c r="E144" s="92"/>
      <c r="F144" s="18"/>
      <c r="G144" s="18"/>
      <c r="H144" s="18"/>
      <c r="I144" s="18"/>
      <c r="J144" s="18"/>
      <c r="K144" s="18"/>
      <c r="L144" s="18"/>
      <c r="M144" s="18"/>
      <c r="N144" s="18"/>
      <c r="O144" s="18"/>
      <c r="P144" s="18"/>
    </row>
    <row r="145" spans="1:16" ht="23.45" hidden="1" customHeight="1"/>
    <row r="146" spans="1:16" s="66" customFormat="1" ht="36.75" customHeight="1">
      <c r="A146" s="248" t="s">
        <v>636</v>
      </c>
      <c r="B146" s="249"/>
      <c r="C146" s="249"/>
      <c r="D146" s="249"/>
      <c r="E146" s="249"/>
      <c r="F146" s="249"/>
      <c r="G146" s="249"/>
      <c r="H146" s="249"/>
      <c r="I146" s="249"/>
      <c r="J146" s="249"/>
      <c r="K146" s="249"/>
      <c r="L146" s="249"/>
      <c r="M146" s="249"/>
      <c r="N146" s="249"/>
      <c r="O146" s="249"/>
      <c r="P146" s="250"/>
    </row>
    <row r="147" spans="1:16" s="66" customFormat="1" ht="24.6" customHeight="1">
      <c r="A147" s="251" t="s">
        <v>612</v>
      </c>
      <c r="B147" s="252"/>
      <c r="C147" s="252"/>
      <c r="D147" s="252"/>
      <c r="E147" s="252"/>
      <c r="F147" s="252"/>
      <c r="G147" s="252"/>
      <c r="H147" s="252"/>
      <c r="I147" s="252"/>
      <c r="J147" s="252"/>
      <c r="K147" s="252"/>
      <c r="L147" s="252"/>
      <c r="M147" s="252"/>
      <c r="N147" s="252"/>
      <c r="O147" s="252"/>
      <c r="P147" s="253"/>
    </row>
    <row r="148" spans="1:16" s="66" customFormat="1" ht="24.6" customHeight="1">
      <c r="A148" s="251" t="s">
        <v>613</v>
      </c>
      <c r="B148" s="252"/>
      <c r="C148" s="252"/>
      <c r="D148" s="252"/>
      <c r="E148" s="252"/>
      <c r="F148" s="252"/>
      <c r="G148" s="252"/>
      <c r="H148" s="252"/>
      <c r="I148" s="252"/>
      <c r="J148" s="252"/>
      <c r="K148" s="252"/>
      <c r="L148" s="252"/>
      <c r="M148" s="252"/>
      <c r="N148" s="252"/>
      <c r="O148" s="252"/>
      <c r="P148" s="253"/>
    </row>
    <row r="149" spans="1:16" s="66" customFormat="1" ht="24.6" customHeight="1">
      <c r="A149" s="254" t="s">
        <v>101</v>
      </c>
      <c r="B149" s="255"/>
      <c r="C149" s="255"/>
      <c r="D149" s="255"/>
      <c r="E149" s="255"/>
      <c r="F149" s="255"/>
      <c r="G149" s="255"/>
      <c r="H149" s="255"/>
      <c r="I149" s="255"/>
      <c r="J149" s="255"/>
      <c r="K149" s="255"/>
      <c r="L149" s="255"/>
      <c r="M149" s="255"/>
      <c r="N149" s="255"/>
      <c r="O149" s="255"/>
      <c r="P149" s="256"/>
    </row>
    <row r="151" spans="1:16" ht="38.450000000000003" customHeight="1">
      <c r="A151" s="257" t="s">
        <v>472</v>
      </c>
      <c r="B151" s="257"/>
      <c r="C151" s="257"/>
      <c r="D151" s="257"/>
      <c r="E151" s="257"/>
      <c r="F151" s="257"/>
      <c r="G151" s="257"/>
      <c r="H151" s="257"/>
      <c r="I151" s="257"/>
      <c r="J151" s="257"/>
      <c r="K151" s="257"/>
      <c r="L151" s="257"/>
      <c r="M151" s="257"/>
      <c r="N151" s="257"/>
      <c r="O151" s="257"/>
      <c r="P151" s="257"/>
    </row>
  </sheetData>
  <mergeCells count="244">
    <mergeCell ref="A151:P151"/>
    <mergeCell ref="A117:D117"/>
    <mergeCell ref="G117:H117"/>
    <mergeCell ref="G120:H120"/>
    <mergeCell ref="A143:D143"/>
    <mergeCell ref="A144:D144"/>
    <mergeCell ref="A146:P146"/>
    <mergeCell ref="A147:P147"/>
    <mergeCell ref="A148:P148"/>
    <mergeCell ref="A149:P149"/>
    <mergeCell ref="A137:D137"/>
    <mergeCell ref="A138:D138"/>
    <mergeCell ref="A139:D139"/>
    <mergeCell ref="A140:D140"/>
    <mergeCell ref="A141:D141"/>
    <mergeCell ref="A142:D142"/>
    <mergeCell ref="A131:D131"/>
    <mergeCell ref="G131:H131"/>
    <mergeCell ref="G132:H132"/>
    <mergeCell ref="A134:P134"/>
    <mergeCell ref="A135:D136"/>
    <mergeCell ref="E135:H135"/>
    <mergeCell ref="I135:I136"/>
    <mergeCell ref="J135:J136"/>
    <mergeCell ref="K135:K136"/>
    <mergeCell ref="M135:M136"/>
    <mergeCell ref="G126:H126"/>
    <mergeCell ref="G127:H127"/>
    <mergeCell ref="A128:D128"/>
    <mergeCell ref="G128:H128"/>
    <mergeCell ref="G129:H129"/>
    <mergeCell ref="A130:D130"/>
    <mergeCell ref="G130:H130"/>
    <mergeCell ref="A133:D133"/>
    <mergeCell ref="G133:H133"/>
    <mergeCell ref="A122:D122"/>
    <mergeCell ref="G122:H122"/>
    <mergeCell ref="A124:D124"/>
    <mergeCell ref="G124:H124"/>
    <mergeCell ref="A125:D125"/>
    <mergeCell ref="G125:H125"/>
    <mergeCell ref="A115:D115"/>
    <mergeCell ref="G115:H115"/>
    <mergeCell ref="A118:D118"/>
    <mergeCell ref="G118:H118"/>
    <mergeCell ref="G119:H119"/>
    <mergeCell ref="A121:D121"/>
    <mergeCell ref="G121:H121"/>
    <mergeCell ref="A123:D123"/>
    <mergeCell ref="A116:D116"/>
    <mergeCell ref="G116:H116"/>
    <mergeCell ref="A112:D112"/>
    <mergeCell ref="G112:H112"/>
    <mergeCell ref="A113:D113"/>
    <mergeCell ref="G113:H113"/>
    <mergeCell ref="A114:D114"/>
    <mergeCell ref="G114:H114"/>
    <mergeCell ref="G108:H108"/>
    <mergeCell ref="A109:D109"/>
    <mergeCell ref="G109:H109"/>
    <mergeCell ref="A110:D110"/>
    <mergeCell ref="G110:H110"/>
    <mergeCell ref="A111:D111"/>
    <mergeCell ref="G111:H111"/>
    <mergeCell ref="G101:H101"/>
    <mergeCell ref="G102:H102"/>
    <mergeCell ref="G103:H103"/>
    <mergeCell ref="G104:H104"/>
    <mergeCell ref="G106:H106"/>
    <mergeCell ref="G107:H107"/>
    <mergeCell ref="G95:H95"/>
    <mergeCell ref="G96:H96"/>
    <mergeCell ref="G97:H97"/>
    <mergeCell ref="G98:H98"/>
    <mergeCell ref="G99:H99"/>
    <mergeCell ref="G100:H100"/>
    <mergeCell ref="G105:H105"/>
    <mergeCell ref="G89:H89"/>
    <mergeCell ref="G90:H90"/>
    <mergeCell ref="G91:H91"/>
    <mergeCell ref="G92:H92"/>
    <mergeCell ref="G93:H93"/>
    <mergeCell ref="G94:H94"/>
    <mergeCell ref="A85:D85"/>
    <mergeCell ref="G85:H85"/>
    <mergeCell ref="A86:D86"/>
    <mergeCell ref="G86:H86"/>
    <mergeCell ref="G87:H87"/>
    <mergeCell ref="G88:H88"/>
    <mergeCell ref="O81:P81"/>
    <mergeCell ref="A82:D82"/>
    <mergeCell ref="A83:D83"/>
    <mergeCell ref="G83:H83"/>
    <mergeCell ref="A84:D84"/>
    <mergeCell ref="G84:H84"/>
    <mergeCell ref="A79:P79"/>
    <mergeCell ref="A80:D81"/>
    <mergeCell ref="E80:F80"/>
    <mergeCell ref="G80:H80"/>
    <mergeCell ref="K80:L80"/>
    <mergeCell ref="M80:N80"/>
    <mergeCell ref="O80:P80"/>
    <mergeCell ref="G81:H81"/>
    <mergeCell ref="K81:L81"/>
    <mergeCell ref="M81:N81"/>
    <mergeCell ref="A73:A74"/>
    <mergeCell ref="C73:I73"/>
    <mergeCell ref="C74:I74"/>
    <mergeCell ref="A75:A77"/>
    <mergeCell ref="C75:I75"/>
    <mergeCell ref="C76:I76"/>
    <mergeCell ref="C77:I77"/>
    <mergeCell ref="A69:P69"/>
    <mergeCell ref="A70:A71"/>
    <mergeCell ref="B70:B71"/>
    <mergeCell ref="C70:I71"/>
    <mergeCell ref="J70:J71"/>
    <mergeCell ref="C72:I72"/>
    <mergeCell ref="A64:P64"/>
    <mergeCell ref="A65:C65"/>
    <mergeCell ref="D65:P65"/>
    <mergeCell ref="A66:C66"/>
    <mergeCell ref="D66:P66"/>
    <mergeCell ref="A67:C67"/>
    <mergeCell ref="D67:P67"/>
    <mergeCell ref="A61:B61"/>
    <mergeCell ref="C61:N61"/>
    <mergeCell ref="O61:P61"/>
    <mergeCell ref="A62:B62"/>
    <mergeCell ref="C62:F62"/>
    <mergeCell ref="O62:P62"/>
    <mergeCell ref="A59:B59"/>
    <mergeCell ref="C59:N59"/>
    <mergeCell ref="O59:P59"/>
    <mergeCell ref="A60:B60"/>
    <mergeCell ref="C60:N60"/>
    <mergeCell ref="O60:P60"/>
    <mergeCell ref="A55:B55"/>
    <mergeCell ref="I55:J55"/>
    <mergeCell ref="A56:B56"/>
    <mergeCell ref="I56:J56"/>
    <mergeCell ref="A57:B57"/>
    <mergeCell ref="A58:P58"/>
    <mergeCell ref="A52:B52"/>
    <mergeCell ref="I52:J52"/>
    <mergeCell ref="A53:B53"/>
    <mergeCell ref="I53:J53"/>
    <mergeCell ref="A54:B54"/>
    <mergeCell ref="I54:J54"/>
    <mergeCell ref="A48:P48"/>
    <mergeCell ref="A49:B50"/>
    <mergeCell ref="C49:H49"/>
    <mergeCell ref="I49:J50"/>
    <mergeCell ref="A51:B51"/>
    <mergeCell ref="I51:J51"/>
    <mergeCell ref="A45:C45"/>
    <mergeCell ref="E45:F45"/>
    <mergeCell ref="G45:H45"/>
    <mergeCell ref="A46:C46"/>
    <mergeCell ref="E46:F46"/>
    <mergeCell ref="G46:H46"/>
    <mergeCell ref="A43:C43"/>
    <mergeCell ref="E43:F43"/>
    <mergeCell ref="G43:H43"/>
    <mergeCell ref="A44:C44"/>
    <mergeCell ref="E44:F44"/>
    <mergeCell ref="G44:H44"/>
    <mergeCell ref="A41:C41"/>
    <mergeCell ref="E41:F41"/>
    <mergeCell ref="G41:H41"/>
    <mergeCell ref="A42:C42"/>
    <mergeCell ref="E42:F42"/>
    <mergeCell ref="G42:H42"/>
    <mergeCell ref="G38:H38"/>
    <mergeCell ref="A39:C39"/>
    <mergeCell ref="E39:F39"/>
    <mergeCell ref="G39:H39"/>
    <mergeCell ref="A40:C40"/>
    <mergeCell ref="E40:F40"/>
    <mergeCell ref="G40:H40"/>
    <mergeCell ref="A34:B34"/>
    <mergeCell ref="G34:H34"/>
    <mergeCell ref="K34:L34"/>
    <mergeCell ref="A36:P36"/>
    <mergeCell ref="A37:C38"/>
    <mergeCell ref="D37:F37"/>
    <mergeCell ref="G37:J37"/>
    <mergeCell ref="K37:M37"/>
    <mergeCell ref="N37:P37"/>
    <mergeCell ref="E38:F38"/>
    <mergeCell ref="A31:B31"/>
    <mergeCell ref="G31:H31"/>
    <mergeCell ref="A32:B32"/>
    <mergeCell ref="G32:H32"/>
    <mergeCell ref="A33:B33"/>
    <mergeCell ref="G33:H33"/>
    <mergeCell ref="A28:B28"/>
    <mergeCell ref="G28:H28"/>
    <mergeCell ref="A29:B29"/>
    <mergeCell ref="G29:H29"/>
    <mergeCell ref="A30:B30"/>
    <mergeCell ref="G30:H30"/>
    <mergeCell ref="A25:B25"/>
    <mergeCell ref="G25:H25"/>
    <mergeCell ref="A26:B26"/>
    <mergeCell ref="G26:H26"/>
    <mergeCell ref="A27:B27"/>
    <mergeCell ref="G27:H27"/>
    <mergeCell ref="O22:P22"/>
    <mergeCell ref="G23:H23"/>
    <mergeCell ref="K23:L23"/>
    <mergeCell ref="M23:N23"/>
    <mergeCell ref="O23:P23"/>
    <mergeCell ref="A24:B24"/>
    <mergeCell ref="G24:H24"/>
    <mergeCell ref="A22:B23"/>
    <mergeCell ref="C22:F22"/>
    <mergeCell ref="G22:H22"/>
    <mergeCell ref="K22:L22"/>
    <mergeCell ref="M22:N22"/>
    <mergeCell ref="A20:D20"/>
    <mergeCell ref="N1:P1"/>
    <mergeCell ref="E2:J2"/>
    <mergeCell ref="D3:L3"/>
    <mergeCell ref="A6:C6"/>
    <mergeCell ref="D6:O6"/>
    <mergeCell ref="A7:C7"/>
    <mergeCell ref="D7:O7"/>
    <mergeCell ref="A8:C8"/>
    <mergeCell ref="D8:O8"/>
    <mergeCell ref="K13:L13"/>
    <mergeCell ref="M13:N13"/>
    <mergeCell ref="O13:P13"/>
    <mergeCell ref="A17:D17"/>
    <mergeCell ref="A18:D18"/>
    <mergeCell ref="A19:D19"/>
    <mergeCell ref="A10:P10"/>
    <mergeCell ref="A12:D13"/>
    <mergeCell ref="E12:F12"/>
    <mergeCell ref="G12:H12"/>
    <mergeCell ref="K12:L12"/>
    <mergeCell ref="M12:N12"/>
    <mergeCell ref="O12:P12"/>
    <mergeCell ref="G13:H13"/>
  </mergeCells>
  <printOptions horizontalCentered="1"/>
  <pageMargins left="0" right="0" top="0" bottom="0" header="0" footer="0"/>
  <pageSetup paperSize="9" scale="64" orientation="portrait" r:id="rId1"/>
</worksheet>
</file>

<file path=xl/worksheets/sheet4.xml><?xml version="1.0" encoding="utf-8"?>
<worksheet xmlns="http://schemas.openxmlformats.org/spreadsheetml/2006/main" xmlns:r="http://schemas.openxmlformats.org/officeDocument/2006/relationships">
  <sheetPr>
    <tabColor rgb="FF00B050"/>
  </sheetPr>
  <dimension ref="A1:P149"/>
  <sheetViews>
    <sheetView showZeros="0" topLeftCell="C1" zoomScaleNormal="100" zoomScaleSheetLayoutView="79" workbookViewId="0">
      <selection activeCell="T7" sqref="T7"/>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 style="46" customWidth="1"/>
    <col min="7" max="7" width="7.140625" style="46" customWidth="1"/>
    <col min="8" max="8" width="6.28515625" style="46" customWidth="1"/>
    <col min="9" max="9" width="11.5703125" style="46" customWidth="1"/>
    <col min="10" max="10" width="10.42578125" style="46" customWidth="1"/>
    <col min="11" max="11" width="11" style="46" customWidth="1"/>
    <col min="12" max="12" width="8.5703125" style="46" customWidth="1"/>
    <col min="13" max="13" width="10.5703125" style="46" customWidth="1"/>
    <col min="14" max="14" width="10.28515625" style="46" customWidth="1"/>
    <col min="15" max="15" width="9.7109375" style="46" customWidth="1"/>
    <col min="16" max="16" width="10.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82" t="s">
        <v>582</v>
      </c>
      <c r="E8" s="282"/>
      <c r="F8" s="282"/>
      <c r="G8" s="282"/>
      <c r="H8" s="282"/>
      <c r="I8" s="282"/>
      <c r="J8" s="282"/>
      <c r="K8" s="282"/>
      <c r="L8" s="282"/>
      <c r="M8" s="282"/>
      <c r="N8" s="282"/>
      <c r="O8" s="282"/>
      <c r="P8" s="8" t="s">
        <v>495</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ht="31.5">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s="51" customFormat="1" ht="23.45" customHeight="1">
      <c r="A14" s="220" t="s">
        <v>91</v>
      </c>
      <c r="B14" s="220"/>
      <c r="C14" s="220"/>
      <c r="D14" s="220"/>
      <c r="E14" s="2" t="s">
        <v>204</v>
      </c>
      <c r="F14" s="208"/>
      <c r="G14" s="191" t="s">
        <v>72</v>
      </c>
      <c r="H14" s="192"/>
      <c r="I14" s="3">
        <f>I15+I16+I17+I18+I19+I20</f>
        <v>19700.099999999999</v>
      </c>
      <c r="J14" s="3">
        <f>J15+J16+J17+J18+J19+J20</f>
        <v>24620.6</v>
      </c>
      <c r="K14" s="3">
        <f>K15+K16+K17+K18+K19+K20</f>
        <v>25396.3</v>
      </c>
      <c r="L14" s="82"/>
      <c r="M14" s="3">
        <f>M15+M16+M17+M18+M19+M20</f>
        <v>25650.400000000001</v>
      </c>
      <c r="N14" s="82"/>
      <c r="O14" s="3">
        <f>O15+O16+O17+O18+O19+O20</f>
        <v>26059.000000000004</v>
      </c>
      <c r="P14" s="48"/>
    </row>
    <row r="15" spans="1:16" s="51" customFormat="1" ht="23.45" customHeight="1">
      <c r="A15" s="245" t="s">
        <v>323</v>
      </c>
      <c r="B15" s="197"/>
      <c r="C15" s="197"/>
      <c r="D15" s="198"/>
      <c r="E15" s="2"/>
      <c r="F15" s="222">
        <v>21</v>
      </c>
      <c r="G15" s="193" t="s">
        <v>72</v>
      </c>
      <c r="H15" s="194"/>
      <c r="I15" s="223">
        <f>I84</f>
        <v>15148.699999999999</v>
      </c>
      <c r="J15" s="223">
        <f>J84</f>
        <v>19874</v>
      </c>
      <c r="K15" s="223">
        <f>K84</f>
        <v>19780.099999999999</v>
      </c>
      <c r="L15" s="242"/>
      <c r="M15" s="223">
        <f>M84</f>
        <v>20214.900000000001</v>
      </c>
      <c r="N15" s="50"/>
      <c r="O15" s="223">
        <f>O84</f>
        <v>20675.400000000001</v>
      </c>
      <c r="P15" s="194"/>
    </row>
    <row r="16" spans="1:16" ht="18.75" customHeight="1">
      <c r="A16" s="245" t="s">
        <v>128</v>
      </c>
      <c r="B16" s="197"/>
      <c r="C16" s="197"/>
      <c r="D16" s="198"/>
      <c r="E16" s="2"/>
      <c r="F16" s="222">
        <v>22</v>
      </c>
      <c r="G16" s="193" t="s">
        <v>72</v>
      </c>
      <c r="H16" s="194"/>
      <c r="I16" s="223">
        <f>I88</f>
        <v>2935.6000000000004</v>
      </c>
      <c r="J16" s="223">
        <f>J88</f>
        <v>3320.6</v>
      </c>
      <c r="K16" s="223">
        <f>K88</f>
        <v>4094.7</v>
      </c>
      <c r="L16" s="242"/>
      <c r="M16" s="223">
        <f>M88</f>
        <v>3688.7</v>
      </c>
      <c r="N16" s="50"/>
      <c r="O16" s="223">
        <f>O88</f>
        <v>3626.9</v>
      </c>
      <c r="P16" s="194"/>
    </row>
    <row r="17" spans="1:16" ht="46.5" customHeight="1">
      <c r="A17" s="263" t="s">
        <v>124</v>
      </c>
      <c r="B17" s="264"/>
      <c r="C17" s="264"/>
      <c r="D17" s="265"/>
      <c r="E17" s="2"/>
      <c r="F17" s="222">
        <v>27</v>
      </c>
      <c r="G17" s="193" t="s">
        <v>72</v>
      </c>
      <c r="H17" s="194"/>
      <c r="I17" s="223">
        <f>I108</f>
        <v>707.3</v>
      </c>
      <c r="J17" s="223">
        <f>J108</f>
        <v>280</v>
      </c>
      <c r="K17" s="223">
        <f>K108</f>
        <v>300</v>
      </c>
      <c r="L17" s="242"/>
      <c r="M17" s="223">
        <f>M108</f>
        <v>300</v>
      </c>
      <c r="N17" s="50"/>
      <c r="O17" s="223">
        <f>O108</f>
        <v>300</v>
      </c>
      <c r="P17" s="194"/>
    </row>
    <row r="18" spans="1:16" ht="20.25" customHeight="1">
      <c r="A18" s="263" t="s">
        <v>333</v>
      </c>
      <c r="B18" s="264"/>
      <c r="C18" s="264"/>
      <c r="D18" s="265"/>
      <c r="E18" s="2"/>
      <c r="F18" s="222">
        <v>28</v>
      </c>
      <c r="G18" s="193" t="s">
        <v>72</v>
      </c>
      <c r="H18" s="194"/>
      <c r="I18" s="223">
        <f>I111</f>
        <v>481.4</v>
      </c>
      <c r="J18" s="223">
        <f>J111</f>
        <v>502</v>
      </c>
      <c r="K18" s="223">
        <f>K111</f>
        <v>470</v>
      </c>
      <c r="L18" s="242"/>
      <c r="M18" s="223">
        <f>M111</f>
        <v>470</v>
      </c>
      <c r="N18" s="50"/>
      <c r="O18" s="223">
        <f>O111</f>
        <v>470</v>
      </c>
      <c r="P18" s="194"/>
    </row>
    <row r="19" spans="1:16" ht="17.25" customHeight="1">
      <c r="A19" s="263" t="s">
        <v>325</v>
      </c>
      <c r="B19" s="264"/>
      <c r="C19" s="264"/>
      <c r="D19" s="265"/>
      <c r="E19" s="2"/>
      <c r="F19" s="222">
        <v>31</v>
      </c>
      <c r="G19" s="193" t="s">
        <v>72</v>
      </c>
      <c r="H19" s="194"/>
      <c r="I19" s="223">
        <f>I117</f>
        <v>95.6</v>
      </c>
      <c r="J19" s="223">
        <f>J117</f>
        <v>300</v>
      </c>
      <c r="K19" s="223">
        <f>K117</f>
        <v>259.5</v>
      </c>
      <c r="L19" s="242"/>
      <c r="M19" s="223">
        <f>M117</f>
        <v>480</v>
      </c>
      <c r="N19" s="50"/>
      <c r="O19" s="223">
        <f>O117</f>
        <v>483.9</v>
      </c>
      <c r="P19" s="194"/>
    </row>
    <row r="20" spans="1:16" ht="22.5" customHeight="1">
      <c r="A20" s="263" t="s">
        <v>324</v>
      </c>
      <c r="B20" s="264"/>
      <c r="C20" s="264"/>
      <c r="D20" s="265"/>
      <c r="E20" s="2"/>
      <c r="F20" s="222">
        <v>33</v>
      </c>
      <c r="G20" s="193" t="s">
        <v>72</v>
      </c>
      <c r="H20" s="194"/>
      <c r="I20" s="223">
        <f>I123</f>
        <v>331.5</v>
      </c>
      <c r="J20" s="223">
        <f>J123</f>
        <v>344</v>
      </c>
      <c r="K20" s="223">
        <f>K123</f>
        <v>492</v>
      </c>
      <c r="L20" s="242"/>
      <c r="M20" s="223">
        <f>M123</f>
        <v>496.79999999999995</v>
      </c>
      <c r="N20" s="50"/>
      <c r="O20" s="223">
        <f>O123</f>
        <v>502.79999999999995</v>
      </c>
      <c r="P20" s="194"/>
    </row>
    <row r="21" spans="1:16" ht="14.45"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18"/>
      <c r="D24" s="18"/>
      <c r="E24" s="92"/>
      <c r="F24" s="18"/>
      <c r="G24" s="298" t="s">
        <v>72</v>
      </c>
      <c r="H24" s="298"/>
      <c r="I24" s="83">
        <f>I25+I29+I33</f>
        <v>19700.099999999999</v>
      </c>
      <c r="J24" s="83">
        <f>J25+J29+J33</f>
        <v>24620.6</v>
      </c>
      <c r="K24" s="83">
        <f t="shared" ref="K24:P24" si="0">K25+K29+K33</f>
        <v>25396.3</v>
      </c>
      <c r="L24" s="53">
        <f t="shared" si="0"/>
        <v>0</v>
      </c>
      <c r="M24" s="83">
        <f t="shared" si="0"/>
        <v>25650.400000000001</v>
      </c>
      <c r="N24" s="53">
        <f t="shared" si="0"/>
        <v>0</v>
      </c>
      <c r="O24" s="83">
        <f t="shared" si="0"/>
        <v>26059.000000000004</v>
      </c>
      <c r="P24" s="53">
        <f t="shared" si="0"/>
        <v>0</v>
      </c>
    </row>
    <row r="25" spans="1:16" ht="32.450000000000003" customHeight="1">
      <c r="A25" s="294" t="s">
        <v>115</v>
      </c>
      <c r="B25" s="295"/>
      <c r="C25" s="54">
        <v>112</v>
      </c>
      <c r="D25" s="93" t="s">
        <v>56</v>
      </c>
      <c r="E25" s="92"/>
      <c r="F25" s="18"/>
      <c r="G25" s="276" t="s">
        <v>72</v>
      </c>
      <c r="H25" s="276"/>
      <c r="I25" s="79">
        <f>I26</f>
        <v>25.6</v>
      </c>
      <c r="J25" s="19">
        <f>J26</f>
        <v>46.7</v>
      </c>
      <c r="K25" s="19">
        <f>K26</f>
        <v>46.7</v>
      </c>
      <c r="L25" s="35"/>
      <c r="M25" s="19">
        <f>M26</f>
        <v>46.7</v>
      </c>
      <c r="N25" s="35"/>
      <c r="O25" s="19">
        <f>O26+O27+O28</f>
        <v>46.7</v>
      </c>
      <c r="P25" s="56"/>
    </row>
    <row r="26" spans="1:16" ht="18.600000000000001" customHeight="1">
      <c r="A26" s="268" t="s">
        <v>335</v>
      </c>
      <c r="B26" s="269"/>
      <c r="C26" s="18"/>
      <c r="D26" s="18"/>
      <c r="E26" s="92"/>
      <c r="F26" s="18"/>
      <c r="G26" s="276" t="s">
        <v>72</v>
      </c>
      <c r="H26" s="276"/>
      <c r="I26" s="208">
        <v>25.6</v>
      </c>
      <c r="J26" s="88">
        <v>46.7</v>
      </c>
      <c r="K26" s="19">
        <v>46.7</v>
      </c>
      <c r="L26" s="35"/>
      <c r="M26" s="88">
        <v>46.7</v>
      </c>
      <c r="N26" s="35"/>
      <c r="O26" s="88">
        <v>46.7</v>
      </c>
      <c r="P26" s="56"/>
    </row>
    <row r="27" spans="1:16" ht="18.600000000000001" hidden="1" customHeight="1">
      <c r="A27" s="268"/>
      <c r="B27" s="269"/>
      <c r="C27" s="18"/>
      <c r="D27" s="18"/>
      <c r="E27" s="92"/>
      <c r="F27" s="18"/>
      <c r="G27" s="276" t="s">
        <v>72</v>
      </c>
      <c r="H27" s="276"/>
      <c r="I27" s="208"/>
      <c r="J27" s="78"/>
      <c r="K27" s="18"/>
      <c r="L27" s="56"/>
      <c r="M27" s="78"/>
      <c r="N27" s="56"/>
      <c r="O27" s="78"/>
      <c r="P27" s="56"/>
    </row>
    <row r="28" spans="1:16" ht="18.600000000000001" hidden="1" customHeight="1">
      <c r="A28" s="280"/>
      <c r="B28" s="280"/>
      <c r="C28" s="18"/>
      <c r="D28" s="18"/>
      <c r="E28" s="92"/>
      <c r="F28" s="18"/>
      <c r="G28" s="276" t="s">
        <v>72</v>
      </c>
      <c r="H28" s="276"/>
      <c r="I28" s="208"/>
      <c r="J28" s="78"/>
      <c r="K28" s="18"/>
      <c r="L28" s="56"/>
      <c r="M28" s="78"/>
      <c r="N28" s="56"/>
      <c r="O28" s="78"/>
      <c r="P28" s="56"/>
    </row>
    <row r="29" spans="1:16" ht="32.450000000000003" customHeight="1">
      <c r="A29" s="294" t="s">
        <v>116</v>
      </c>
      <c r="B29" s="295"/>
      <c r="C29" s="54">
        <v>112</v>
      </c>
      <c r="D29" s="18"/>
      <c r="E29" s="92"/>
      <c r="F29" s="18"/>
      <c r="G29" s="276" t="s">
        <v>72</v>
      </c>
      <c r="H29" s="276"/>
      <c r="I29" s="208"/>
      <c r="J29" s="18">
        <f>J30+J31+J32</f>
        <v>0</v>
      </c>
      <c r="K29" s="18">
        <f>K30+K31+K32</f>
        <v>0</v>
      </c>
      <c r="L29" s="56"/>
      <c r="M29" s="18">
        <f>M30+M31+M32</f>
        <v>0</v>
      </c>
      <c r="N29" s="56"/>
      <c r="O29" s="18">
        <f>O30+O31+O32</f>
        <v>0</v>
      </c>
      <c r="P29" s="56"/>
    </row>
    <row r="30" spans="1:16" ht="19.149999999999999" hidden="1" customHeight="1">
      <c r="A30" s="280"/>
      <c r="B30" s="280"/>
      <c r="C30" s="18"/>
      <c r="D30" s="18"/>
      <c r="E30" s="92"/>
      <c r="F30" s="18"/>
      <c r="G30" s="276" t="s">
        <v>72</v>
      </c>
      <c r="H30" s="276"/>
      <c r="I30" s="208"/>
      <c r="J30" s="78"/>
      <c r="K30" s="18"/>
      <c r="L30" s="56"/>
      <c r="M30" s="78"/>
      <c r="N30" s="56"/>
      <c r="O30" s="78"/>
      <c r="P30" s="56"/>
    </row>
    <row r="31" spans="1:16" ht="19.149999999999999" hidden="1" customHeight="1">
      <c r="A31" s="268"/>
      <c r="B31" s="269"/>
      <c r="C31" s="18"/>
      <c r="D31" s="18"/>
      <c r="E31" s="92"/>
      <c r="F31" s="18"/>
      <c r="G31" s="273" t="s">
        <v>72</v>
      </c>
      <c r="H31" s="275"/>
      <c r="I31" s="208"/>
      <c r="J31" s="78"/>
      <c r="K31" s="18"/>
      <c r="L31" s="56"/>
      <c r="M31" s="78"/>
      <c r="N31" s="56"/>
      <c r="O31" s="78"/>
      <c r="P31" s="56"/>
    </row>
    <row r="32" spans="1:16" ht="19.149999999999999" hidden="1" customHeight="1">
      <c r="A32" s="268"/>
      <c r="B32" s="269"/>
      <c r="C32" s="18"/>
      <c r="D32" s="18"/>
      <c r="E32" s="92"/>
      <c r="F32" s="18"/>
      <c r="G32" s="273" t="s">
        <v>72</v>
      </c>
      <c r="H32" s="275"/>
      <c r="I32" s="208"/>
      <c r="J32" s="78"/>
      <c r="K32" s="18"/>
      <c r="L32" s="56"/>
      <c r="M32" s="78"/>
      <c r="N32" s="56"/>
      <c r="O32" s="78"/>
      <c r="P32" s="56"/>
    </row>
    <row r="33" spans="1:16" ht="54" customHeight="1">
      <c r="A33" s="302" t="s">
        <v>117</v>
      </c>
      <c r="B33" s="303"/>
      <c r="C33" s="54">
        <v>111</v>
      </c>
      <c r="D33" s="18"/>
      <c r="E33" s="92"/>
      <c r="F33" s="18"/>
      <c r="G33" s="273" t="s">
        <v>72</v>
      </c>
      <c r="H33" s="275"/>
      <c r="I33" s="19">
        <f>I14-(I25+I29)</f>
        <v>19674.5</v>
      </c>
      <c r="J33" s="19">
        <f>J14-(J25+J29)</f>
        <v>24573.899999999998</v>
      </c>
      <c r="K33" s="19">
        <f>K14-(K25+K29)</f>
        <v>25349.599999999999</v>
      </c>
      <c r="L33" s="56"/>
      <c r="M33" s="19">
        <f>M14-(M25+M29)</f>
        <v>25603.7</v>
      </c>
      <c r="N33" s="56"/>
      <c r="O33" s="19">
        <f>O14-(O25+O29)</f>
        <v>26012.300000000003</v>
      </c>
      <c r="P33" s="56"/>
    </row>
    <row r="34" spans="1:16" ht="20.45" customHeight="1">
      <c r="A34" s="268"/>
      <c r="B34" s="269"/>
      <c r="C34" s="18"/>
      <c r="D34" s="18"/>
      <c r="E34" s="92"/>
      <c r="F34" s="18"/>
      <c r="G34" s="273" t="s">
        <v>72</v>
      </c>
      <c r="H34" s="275"/>
      <c r="I34" s="208"/>
      <c r="J34" s="18"/>
      <c r="K34" s="268"/>
      <c r="L34" s="269"/>
      <c r="M34" s="78"/>
      <c r="N34" s="56"/>
      <c r="O34" s="78"/>
      <c r="P34" s="56"/>
    </row>
    <row r="35" spans="1:16" ht="14.45" customHeight="1"/>
    <row r="36" spans="1:16" ht="14.45" customHeight="1">
      <c r="A36" s="299" t="s">
        <v>467</v>
      </c>
      <c r="B36" s="259"/>
      <c r="C36" s="259"/>
      <c r="D36" s="259"/>
      <c r="E36" s="259"/>
      <c r="F36" s="259"/>
      <c r="G36" s="259"/>
      <c r="H36" s="259"/>
      <c r="I36" s="259"/>
      <c r="J36" s="259"/>
      <c r="K36" s="259"/>
      <c r="L36" s="259"/>
      <c r="M36" s="259"/>
      <c r="N36" s="259"/>
      <c r="O36" s="259"/>
      <c r="P36" s="260"/>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f>
        <v>25396.3</v>
      </c>
      <c r="H39" s="276"/>
      <c r="I39" s="208"/>
      <c r="J39" s="223">
        <f>J40</f>
        <v>25396.3</v>
      </c>
      <c r="K39" s="223">
        <f>K40</f>
        <v>25650.400000000001</v>
      </c>
      <c r="L39" s="208"/>
      <c r="M39" s="223">
        <f>M40</f>
        <v>25650.400000000001</v>
      </c>
      <c r="N39" s="223">
        <f>N40</f>
        <v>26059.000000000004</v>
      </c>
      <c r="O39" s="208"/>
      <c r="P39" s="223">
        <f>P40</f>
        <v>26059.000000000004</v>
      </c>
    </row>
    <row r="40" spans="1:16" s="57" customFormat="1" ht="20.45" customHeight="1">
      <c r="A40" s="301" t="s">
        <v>106</v>
      </c>
      <c r="B40" s="301"/>
      <c r="C40" s="301"/>
      <c r="D40" s="224" t="s">
        <v>110</v>
      </c>
      <c r="E40" s="308"/>
      <c r="F40" s="308"/>
      <c r="G40" s="309">
        <f>K14</f>
        <v>25396.3</v>
      </c>
      <c r="H40" s="308"/>
      <c r="I40" s="224"/>
      <c r="J40" s="225">
        <f>G40</f>
        <v>25396.3</v>
      </c>
      <c r="K40" s="225">
        <f>M14</f>
        <v>25650.400000000001</v>
      </c>
      <c r="L40" s="224"/>
      <c r="M40" s="225">
        <f>K40</f>
        <v>25650.400000000001</v>
      </c>
      <c r="N40" s="225">
        <f>O14</f>
        <v>26059.000000000004</v>
      </c>
      <c r="O40" s="224"/>
      <c r="P40" s="225">
        <f>N40</f>
        <v>26059.000000000004</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313">
        <f>G44+G45</f>
        <v>25396.3</v>
      </c>
      <c r="H43" s="276"/>
      <c r="I43" s="208"/>
      <c r="J43" s="223">
        <f>J44+J45</f>
        <v>25396.3</v>
      </c>
      <c r="K43" s="223">
        <f>K44+K45</f>
        <v>25650.400000000001</v>
      </c>
      <c r="L43" s="208"/>
      <c r="M43" s="223">
        <f>M44+M45</f>
        <v>25650.400000000001</v>
      </c>
      <c r="N43" s="223">
        <f>N44+N45</f>
        <v>26059.000000000004</v>
      </c>
      <c r="O43" s="208"/>
      <c r="P43" s="223">
        <f>P44+P45</f>
        <v>26059.000000000004</v>
      </c>
    </row>
    <row r="44" spans="1:16" s="57" customFormat="1" ht="20.45" customHeight="1">
      <c r="A44" s="301" t="s">
        <v>108</v>
      </c>
      <c r="B44" s="301"/>
      <c r="C44" s="301"/>
      <c r="D44" s="58"/>
      <c r="E44" s="308"/>
      <c r="F44" s="308"/>
      <c r="G44" s="309">
        <f>J25</f>
        <v>46.7</v>
      </c>
      <c r="H44" s="308"/>
      <c r="I44" s="224"/>
      <c r="J44" s="225">
        <f>G44</f>
        <v>46.7</v>
      </c>
      <c r="K44" s="225">
        <f>M25</f>
        <v>46.7</v>
      </c>
      <c r="L44" s="224"/>
      <c r="M44" s="225">
        <f>K44</f>
        <v>46.7</v>
      </c>
      <c r="N44" s="225">
        <f>O25</f>
        <v>46.7</v>
      </c>
      <c r="O44" s="224"/>
      <c r="P44" s="225">
        <f>N44</f>
        <v>46.7</v>
      </c>
    </row>
    <row r="45" spans="1:16" s="57" customFormat="1" ht="20.45" customHeight="1">
      <c r="A45" s="301" t="s">
        <v>109</v>
      </c>
      <c r="B45" s="301"/>
      <c r="C45" s="301"/>
      <c r="D45" s="58"/>
      <c r="E45" s="308"/>
      <c r="F45" s="308"/>
      <c r="G45" s="309">
        <f>K33</f>
        <v>25349.599999999999</v>
      </c>
      <c r="H45" s="308"/>
      <c r="I45" s="224"/>
      <c r="J45" s="225">
        <f>G45</f>
        <v>25349.599999999999</v>
      </c>
      <c r="K45" s="225">
        <f>M33</f>
        <v>25603.7</v>
      </c>
      <c r="L45" s="224"/>
      <c r="M45" s="225">
        <f>K45</f>
        <v>25603.7</v>
      </c>
      <c r="N45" s="225">
        <f>O33</f>
        <v>26012.300000000003</v>
      </c>
      <c r="O45" s="224"/>
      <c r="P45" s="225">
        <f>N45</f>
        <v>26012.300000000003</v>
      </c>
    </row>
    <row r="46" spans="1:16" ht="20.45" customHeight="1">
      <c r="A46" s="281"/>
      <c r="B46" s="281"/>
      <c r="C46" s="281"/>
      <c r="D46" s="18"/>
      <c r="E46" s="276"/>
      <c r="F46" s="276"/>
      <c r="G46" s="276"/>
      <c r="H46" s="276"/>
      <c r="I46" s="208"/>
      <c r="J46" s="208"/>
      <c r="K46" s="208"/>
      <c r="L46" s="208"/>
      <c r="M46" s="208"/>
      <c r="N46" s="208"/>
      <c r="O46" s="208"/>
      <c r="P46" s="208"/>
    </row>
    <row r="47" spans="1:16" ht="19.149999999999999" customHeight="1"/>
    <row r="48" spans="1:16">
      <c r="A48" s="314" t="s">
        <v>468</v>
      </c>
      <c r="B48" s="314"/>
      <c r="C48" s="314"/>
      <c r="D48" s="314"/>
      <c r="E48" s="314"/>
      <c r="F48" s="314"/>
      <c r="G48" s="314"/>
      <c r="H48" s="314"/>
      <c r="I48" s="314"/>
      <c r="J48" s="314"/>
      <c r="K48" s="314"/>
      <c r="L48" s="314"/>
      <c r="M48" s="314"/>
      <c r="N48" s="314"/>
      <c r="O48" s="314"/>
      <c r="P48" s="314"/>
    </row>
    <row r="49" spans="1:16">
      <c r="A49" s="276" t="s">
        <v>59</v>
      </c>
      <c r="B49" s="276"/>
      <c r="C49" s="276" t="s">
        <v>58</v>
      </c>
      <c r="D49" s="276"/>
      <c r="E49" s="276"/>
      <c r="F49" s="276"/>
      <c r="G49" s="276"/>
      <c r="H49" s="276"/>
      <c r="I49" s="288" t="s">
        <v>67</v>
      </c>
      <c r="J49" s="290"/>
      <c r="K49" s="208">
        <v>2016</v>
      </c>
      <c r="L49" s="208">
        <v>2017</v>
      </c>
      <c r="M49" s="208">
        <v>2018</v>
      </c>
      <c r="N49" s="208">
        <v>2019</v>
      </c>
      <c r="O49" s="208">
        <v>2020</v>
      </c>
      <c r="P49" s="208">
        <v>2021</v>
      </c>
    </row>
    <row r="50" spans="1:16" ht="51.6" customHeight="1">
      <c r="A50" s="276"/>
      <c r="B50" s="276"/>
      <c r="C50" s="222" t="s">
        <v>60</v>
      </c>
      <c r="D50" s="222" t="s">
        <v>61</v>
      </c>
      <c r="E50" s="94" t="s">
        <v>62</v>
      </c>
      <c r="F50" s="222" t="s">
        <v>63</v>
      </c>
      <c r="G50" s="222" t="s">
        <v>64</v>
      </c>
      <c r="H50" s="222" t="s">
        <v>65</v>
      </c>
      <c r="I50" s="291"/>
      <c r="J50" s="293"/>
      <c r="K50" s="228" t="s">
        <v>68</v>
      </c>
      <c r="L50" s="228" t="s">
        <v>68</v>
      </c>
      <c r="M50" s="228" t="s">
        <v>69</v>
      </c>
      <c r="N50" s="228" t="s">
        <v>69</v>
      </c>
      <c r="O50" s="228" t="s">
        <v>71</v>
      </c>
      <c r="P50" s="228" t="s">
        <v>71</v>
      </c>
    </row>
    <row r="51" spans="1:16">
      <c r="A51" s="305" t="s">
        <v>66</v>
      </c>
      <c r="B51" s="306"/>
      <c r="C51" s="53"/>
      <c r="D51" s="53"/>
      <c r="E51" s="95"/>
      <c r="F51" s="53"/>
      <c r="G51" s="53"/>
      <c r="H51" s="53"/>
      <c r="I51" s="261"/>
      <c r="J51" s="307"/>
      <c r="K51" s="229" t="s">
        <v>72</v>
      </c>
      <c r="L51" s="229" t="s">
        <v>72</v>
      </c>
      <c r="M51" s="53"/>
      <c r="N51" s="53"/>
      <c r="O51" s="53"/>
      <c r="P51" s="53"/>
    </row>
    <row r="52" spans="1:16" ht="23.45" customHeight="1">
      <c r="A52" s="285"/>
      <c r="B52" s="287"/>
      <c r="C52" s="18"/>
      <c r="D52" s="18"/>
      <c r="E52" s="92"/>
      <c r="F52" s="18"/>
      <c r="G52" s="18"/>
      <c r="H52" s="18"/>
      <c r="I52" s="268"/>
      <c r="J52" s="269"/>
      <c r="K52" s="208" t="s">
        <v>72</v>
      </c>
      <c r="L52" s="208" t="s">
        <v>72</v>
      </c>
      <c r="M52" s="18"/>
      <c r="N52" s="18"/>
      <c r="O52" s="18"/>
      <c r="P52" s="18"/>
    </row>
    <row r="53" spans="1:16" ht="23.45" customHeight="1">
      <c r="A53" s="268"/>
      <c r="B53" s="269"/>
      <c r="C53" s="18"/>
      <c r="D53" s="18"/>
      <c r="E53" s="92"/>
      <c r="F53" s="18"/>
      <c r="G53" s="18"/>
      <c r="H53" s="18"/>
      <c r="I53" s="268"/>
      <c r="J53" s="269"/>
      <c r="K53" s="208" t="s">
        <v>72</v>
      </c>
      <c r="L53" s="208" t="s">
        <v>72</v>
      </c>
      <c r="M53" s="18"/>
      <c r="N53" s="18"/>
      <c r="O53" s="18"/>
      <c r="P53" s="18"/>
    </row>
    <row r="54" spans="1:16" ht="23.45" customHeight="1">
      <c r="A54" s="268"/>
      <c r="B54" s="269"/>
      <c r="C54" s="18"/>
      <c r="D54" s="18"/>
      <c r="E54" s="92"/>
      <c r="F54" s="18"/>
      <c r="G54" s="18"/>
      <c r="H54" s="18"/>
      <c r="I54" s="268"/>
      <c r="J54" s="269"/>
      <c r="K54" s="208" t="s">
        <v>72</v>
      </c>
      <c r="L54" s="208" t="s">
        <v>72</v>
      </c>
      <c r="M54" s="18"/>
      <c r="N54" s="18"/>
      <c r="O54" s="18"/>
      <c r="P54" s="18"/>
    </row>
    <row r="55" spans="1:16" ht="23.45" customHeight="1">
      <c r="A55" s="268"/>
      <c r="B55" s="269"/>
      <c r="C55" s="18"/>
      <c r="D55" s="18"/>
      <c r="E55" s="92"/>
      <c r="F55" s="18"/>
      <c r="G55" s="18"/>
      <c r="H55" s="18"/>
      <c r="I55" s="268"/>
      <c r="J55" s="269"/>
      <c r="K55" s="208" t="s">
        <v>72</v>
      </c>
      <c r="L55" s="208" t="s">
        <v>72</v>
      </c>
      <c r="M55" s="18"/>
      <c r="N55" s="18"/>
      <c r="O55" s="18"/>
      <c r="P55" s="18"/>
    </row>
    <row r="56" spans="1:16" ht="23.45" customHeight="1">
      <c r="A56" s="268"/>
      <c r="B56" s="269"/>
      <c r="C56" s="18"/>
      <c r="D56" s="18"/>
      <c r="E56" s="92"/>
      <c r="F56" s="18"/>
      <c r="G56" s="18"/>
      <c r="H56" s="18"/>
      <c r="I56" s="268"/>
      <c r="J56" s="269"/>
      <c r="K56" s="208" t="s">
        <v>72</v>
      </c>
      <c r="L56" s="208" t="s">
        <v>72</v>
      </c>
      <c r="M56" s="18"/>
      <c r="N56" s="18"/>
      <c r="O56" s="18"/>
      <c r="P56" s="18"/>
    </row>
    <row r="57" spans="1:16">
      <c r="A57" s="268"/>
      <c r="B57" s="262"/>
    </row>
    <row r="58" spans="1:16">
      <c r="A58" s="335" t="s">
        <v>73</v>
      </c>
      <c r="B58" s="335"/>
      <c r="C58" s="335"/>
      <c r="D58" s="335"/>
      <c r="E58" s="335"/>
      <c r="F58" s="335"/>
      <c r="G58" s="335"/>
      <c r="H58" s="335"/>
      <c r="I58" s="335"/>
      <c r="J58" s="335"/>
      <c r="K58" s="335"/>
      <c r="L58" s="335"/>
      <c r="M58" s="335"/>
      <c r="N58" s="335"/>
      <c r="O58" s="335"/>
      <c r="P58" s="33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18</v>
      </c>
      <c r="D60" s="259"/>
      <c r="E60" s="259"/>
      <c r="F60" s="259"/>
      <c r="G60" s="259"/>
      <c r="H60" s="259"/>
      <c r="I60" s="259"/>
      <c r="J60" s="259"/>
      <c r="K60" s="259"/>
      <c r="L60" s="259"/>
      <c r="M60" s="259"/>
      <c r="N60" s="260"/>
      <c r="O60" s="310" t="s">
        <v>17</v>
      </c>
      <c r="P60" s="310"/>
    </row>
    <row r="61" spans="1:16" ht="21.6" customHeight="1">
      <c r="A61" s="281" t="s">
        <v>75</v>
      </c>
      <c r="B61" s="281"/>
      <c r="C61" s="285" t="s">
        <v>342</v>
      </c>
      <c r="D61" s="286"/>
      <c r="E61" s="286"/>
      <c r="F61" s="286"/>
      <c r="G61" s="286"/>
      <c r="H61" s="286"/>
      <c r="I61" s="286"/>
      <c r="J61" s="286"/>
      <c r="K61" s="286"/>
      <c r="L61" s="286"/>
      <c r="M61" s="286"/>
      <c r="N61" s="287"/>
      <c r="O61" s="310" t="s">
        <v>299</v>
      </c>
      <c r="P61" s="310"/>
    </row>
    <row r="62" spans="1:16" ht="21.6" customHeight="1">
      <c r="A62" s="281" t="s">
        <v>76</v>
      </c>
      <c r="B62" s="281"/>
      <c r="C62" s="337" t="s">
        <v>16</v>
      </c>
      <c r="D62" s="338"/>
      <c r="E62" s="338"/>
      <c r="F62" s="338"/>
      <c r="G62" s="338"/>
      <c r="H62" s="338"/>
      <c r="I62" s="338"/>
      <c r="J62" s="338"/>
      <c r="K62" s="211"/>
      <c r="L62" s="211"/>
      <c r="M62" s="211"/>
      <c r="N62" s="212"/>
      <c r="O62" s="311" t="s">
        <v>15</v>
      </c>
      <c r="P62" s="312"/>
    </row>
    <row r="64" spans="1:16" ht="27" customHeight="1">
      <c r="A64" s="334" t="s">
        <v>469</v>
      </c>
      <c r="B64" s="334"/>
      <c r="C64" s="334"/>
      <c r="D64" s="334"/>
      <c r="E64" s="334"/>
      <c r="F64" s="334"/>
      <c r="G64" s="334"/>
      <c r="H64" s="334"/>
      <c r="I64" s="334"/>
      <c r="J64" s="334"/>
      <c r="K64" s="334"/>
      <c r="L64" s="334"/>
      <c r="M64" s="334"/>
      <c r="N64" s="334"/>
      <c r="O64" s="334"/>
      <c r="P64" s="334"/>
    </row>
    <row r="65" spans="1:16" ht="36.75" customHeight="1">
      <c r="A65" s="328" t="s">
        <v>78</v>
      </c>
      <c r="B65" s="329"/>
      <c r="C65" s="330"/>
      <c r="D65" s="319" t="s">
        <v>244</v>
      </c>
      <c r="E65" s="320"/>
      <c r="F65" s="320"/>
      <c r="G65" s="320"/>
      <c r="H65" s="320"/>
      <c r="I65" s="320"/>
      <c r="J65" s="320"/>
      <c r="K65" s="320"/>
      <c r="L65" s="320"/>
      <c r="M65" s="320"/>
      <c r="N65" s="320"/>
      <c r="O65" s="320"/>
      <c r="P65" s="321"/>
    </row>
    <row r="66" spans="1:16" ht="49.5" customHeight="1">
      <c r="A66" s="331" t="s">
        <v>470</v>
      </c>
      <c r="B66" s="332"/>
      <c r="C66" s="333"/>
      <c r="D66" s="319" t="s">
        <v>602</v>
      </c>
      <c r="E66" s="320"/>
      <c r="F66" s="320"/>
      <c r="G66" s="320"/>
      <c r="H66" s="320"/>
      <c r="I66" s="320"/>
      <c r="J66" s="320"/>
      <c r="K66" s="320"/>
      <c r="L66" s="320"/>
      <c r="M66" s="320"/>
      <c r="N66" s="320"/>
      <c r="O66" s="320"/>
      <c r="P66" s="321"/>
    </row>
    <row r="67" spans="1:16" ht="51" customHeight="1">
      <c r="A67" s="322" t="s">
        <v>79</v>
      </c>
      <c r="B67" s="323"/>
      <c r="C67" s="324"/>
      <c r="D67" s="319" t="s">
        <v>603</v>
      </c>
      <c r="E67" s="320"/>
      <c r="F67" s="320"/>
      <c r="G67" s="320"/>
      <c r="H67" s="320"/>
      <c r="I67" s="320"/>
      <c r="J67" s="320"/>
      <c r="K67" s="320"/>
      <c r="L67" s="320"/>
      <c r="M67" s="320"/>
      <c r="N67" s="320"/>
      <c r="O67" s="320"/>
      <c r="P67" s="321"/>
    </row>
    <row r="68" spans="1:16">
      <c r="A68" s="262"/>
      <c r="B68" s="262"/>
      <c r="C68" s="262"/>
      <c r="D68" s="262"/>
      <c r="E68" s="262"/>
      <c r="F68" s="262"/>
      <c r="G68" s="262"/>
      <c r="H68" s="262"/>
      <c r="I68" s="262"/>
      <c r="J68" s="262"/>
      <c r="K68" s="262"/>
      <c r="L68" s="262"/>
      <c r="M68" s="262"/>
      <c r="N68" s="262"/>
      <c r="O68" s="262"/>
      <c r="P68" s="262"/>
    </row>
    <row r="69" spans="1:16">
      <c r="A69" s="314" t="s">
        <v>77</v>
      </c>
      <c r="B69" s="314"/>
      <c r="C69" s="314"/>
      <c r="D69" s="314"/>
      <c r="E69" s="314"/>
      <c r="F69" s="314"/>
      <c r="G69" s="314"/>
      <c r="H69" s="314"/>
      <c r="I69" s="314"/>
      <c r="J69" s="314"/>
      <c r="K69" s="314"/>
      <c r="L69" s="314"/>
      <c r="M69" s="314"/>
      <c r="N69" s="314"/>
      <c r="O69" s="314"/>
      <c r="P69" s="314"/>
    </row>
    <row r="70" spans="1:16" ht="24" customHeight="1">
      <c r="A70" s="276" t="s">
        <v>80</v>
      </c>
      <c r="B70" s="276" t="s">
        <v>58</v>
      </c>
      <c r="C70" s="288" t="s">
        <v>59</v>
      </c>
      <c r="D70" s="289"/>
      <c r="E70" s="289"/>
      <c r="F70" s="289"/>
      <c r="G70" s="289"/>
      <c r="H70" s="289"/>
      <c r="I70" s="289"/>
      <c r="J70" s="300" t="s">
        <v>84</v>
      </c>
      <c r="K70" s="208">
        <v>2016</v>
      </c>
      <c r="L70" s="208">
        <v>2017</v>
      </c>
      <c r="M70" s="208">
        <v>2018</v>
      </c>
      <c r="N70" s="208">
        <v>2019</v>
      </c>
      <c r="O70" s="208">
        <v>2020</v>
      </c>
      <c r="P70" s="208">
        <v>2021</v>
      </c>
    </row>
    <row r="71" spans="1:16" ht="55.15" customHeight="1">
      <c r="A71" s="276"/>
      <c r="B71" s="276"/>
      <c r="C71" s="325"/>
      <c r="D71" s="326"/>
      <c r="E71" s="326"/>
      <c r="F71" s="326"/>
      <c r="G71" s="326"/>
      <c r="H71" s="326"/>
      <c r="I71" s="326"/>
      <c r="J71" s="300"/>
      <c r="K71" s="59" t="s">
        <v>68</v>
      </c>
      <c r="L71" s="59" t="s">
        <v>68</v>
      </c>
      <c r="M71" s="59" t="s">
        <v>69</v>
      </c>
      <c r="N71" s="59" t="s">
        <v>69</v>
      </c>
      <c r="O71" s="59" t="s">
        <v>71</v>
      </c>
      <c r="P71" s="59" t="s">
        <v>71</v>
      </c>
    </row>
    <row r="72" spans="1:16" ht="12.75" customHeight="1">
      <c r="A72" s="318" t="s">
        <v>81</v>
      </c>
      <c r="B72" s="18"/>
      <c r="C72" s="364"/>
      <c r="D72" s="365"/>
      <c r="E72" s="365"/>
      <c r="F72" s="365"/>
      <c r="G72" s="365"/>
      <c r="H72" s="365"/>
      <c r="I72" s="366"/>
      <c r="J72" s="15"/>
      <c r="K72" s="15"/>
      <c r="L72" s="15"/>
      <c r="M72" s="15"/>
      <c r="N72" s="15"/>
      <c r="O72" s="16"/>
      <c r="P72" s="18"/>
    </row>
    <row r="73" spans="1:16" ht="12" hidden="1" customHeight="1">
      <c r="A73" s="318"/>
      <c r="B73" s="18"/>
      <c r="C73" s="281"/>
      <c r="D73" s="281"/>
      <c r="E73" s="281"/>
      <c r="F73" s="281"/>
      <c r="G73" s="281"/>
      <c r="H73" s="281"/>
      <c r="I73" s="281"/>
      <c r="J73" s="18"/>
      <c r="K73" s="208"/>
      <c r="L73" s="208"/>
      <c r="M73" s="18"/>
      <c r="N73" s="18"/>
      <c r="O73" s="18"/>
      <c r="P73" s="18"/>
    </row>
    <row r="74" spans="1:16" ht="17.25" customHeight="1">
      <c r="A74" s="318"/>
      <c r="B74" s="209" t="s">
        <v>280</v>
      </c>
      <c r="C74" s="40" t="s">
        <v>437</v>
      </c>
      <c r="D74" s="41"/>
      <c r="E74" s="41"/>
      <c r="F74" s="41"/>
      <c r="G74" s="41"/>
      <c r="H74" s="41"/>
      <c r="I74" s="48"/>
      <c r="J74" s="18" t="s">
        <v>253</v>
      </c>
      <c r="K74" s="208" t="s">
        <v>72</v>
      </c>
      <c r="L74" s="208">
        <v>24</v>
      </c>
      <c r="M74" s="18">
        <v>96</v>
      </c>
      <c r="N74" s="18">
        <v>70</v>
      </c>
      <c r="O74" s="18">
        <v>70</v>
      </c>
      <c r="P74" s="18">
        <v>70</v>
      </c>
    </row>
    <row r="75" spans="1:16" ht="20.45" customHeight="1">
      <c r="A75" s="140" t="s">
        <v>82</v>
      </c>
      <c r="B75" s="209" t="s">
        <v>286</v>
      </c>
      <c r="C75" s="40" t="s">
        <v>301</v>
      </c>
      <c r="D75" s="41"/>
      <c r="E75" s="41"/>
      <c r="F75" s="41"/>
      <c r="G75" s="41"/>
      <c r="H75" s="41"/>
      <c r="I75" s="48"/>
      <c r="J75" s="18" t="s">
        <v>50</v>
      </c>
      <c r="K75" s="208" t="s">
        <v>72</v>
      </c>
      <c r="L75" s="208">
        <v>84</v>
      </c>
      <c r="M75" s="18">
        <v>105</v>
      </c>
      <c r="N75" s="18">
        <v>105</v>
      </c>
      <c r="O75" s="18">
        <v>105</v>
      </c>
      <c r="P75" s="18">
        <v>105</v>
      </c>
    </row>
    <row r="76" spans="1:16" ht="20.45" customHeight="1">
      <c r="A76" s="318" t="s">
        <v>83</v>
      </c>
      <c r="B76" s="209" t="s">
        <v>292</v>
      </c>
      <c r="C76" s="40" t="s">
        <v>302</v>
      </c>
      <c r="D76" s="41"/>
      <c r="E76" s="41"/>
      <c r="F76" s="41"/>
      <c r="G76" s="41"/>
      <c r="H76" s="41"/>
      <c r="I76" s="48"/>
      <c r="J76" s="18" t="s">
        <v>267</v>
      </c>
      <c r="K76" s="208" t="s">
        <v>72</v>
      </c>
      <c r="L76" s="223">
        <v>19700.099999999999</v>
      </c>
      <c r="M76" s="19">
        <v>24620.6</v>
      </c>
      <c r="N76" s="19">
        <f>K83</f>
        <v>25396.3</v>
      </c>
      <c r="O76" s="19">
        <f>M83</f>
        <v>25650.400000000001</v>
      </c>
      <c r="P76" s="19">
        <f>O83</f>
        <v>26059.000000000004</v>
      </c>
    </row>
    <row r="77" spans="1:16" ht="20.45" customHeight="1">
      <c r="A77" s="318"/>
      <c r="B77" s="209" t="s">
        <v>304</v>
      </c>
      <c r="C77" s="40" t="s">
        <v>303</v>
      </c>
      <c r="D77" s="41"/>
      <c r="E77" s="41"/>
      <c r="F77" s="41"/>
      <c r="G77" s="41"/>
      <c r="H77" s="41"/>
      <c r="I77" s="48"/>
      <c r="J77" s="18" t="s">
        <v>267</v>
      </c>
      <c r="K77" s="208" t="s">
        <v>72</v>
      </c>
      <c r="L77" s="208">
        <v>234.5</v>
      </c>
      <c r="M77" s="45">
        <v>234.5</v>
      </c>
      <c r="N77" s="45">
        <f>K83/N75</f>
        <v>241.8695238095238</v>
      </c>
      <c r="O77" s="45">
        <f>M83/O75</f>
        <v>244.28952380952381</v>
      </c>
      <c r="P77" s="45">
        <f>O83/P75</f>
        <v>248.18095238095242</v>
      </c>
    </row>
    <row r="78" spans="1:16" ht="20.45" customHeight="1">
      <c r="A78" s="318"/>
      <c r="B78" s="18"/>
      <c r="C78" s="281"/>
      <c r="D78" s="281"/>
      <c r="E78" s="281"/>
      <c r="F78" s="281"/>
      <c r="G78" s="281"/>
      <c r="H78" s="281"/>
      <c r="I78" s="281"/>
      <c r="J78" s="18"/>
      <c r="K78" s="208"/>
      <c r="L78" s="208"/>
      <c r="M78" s="18"/>
      <c r="N78" s="18"/>
      <c r="O78" s="18"/>
      <c r="P78" s="18"/>
    </row>
    <row r="79" spans="1:16" ht="19.899999999999999" customHeight="1"/>
    <row r="80" spans="1:16">
      <c r="A80" s="305" t="s">
        <v>471</v>
      </c>
      <c r="B80" s="342"/>
      <c r="C80" s="342"/>
      <c r="D80" s="342"/>
      <c r="E80" s="342"/>
      <c r="F80" s="342"/>
      <c r="G80" s="342"/>
      <c r="H80" s="342"/>
      <c r="I80" s="342"/>
      <c r="J80" s="342"/>
      <c r="K80" s="342"/>
      <c r="L80" s="342"/>
      <c r="M80" s="342"/>
      <c r="N80" s="342"/>
      <c r="O80" s="342"/>
      <c r="P80" s="306"/>
    </row>
    <row r="81" spans="1:16">
      <c r="A81" s="288" t="s">
        <v>59</v>
      </c>
      <c r="B81" s="289"/>
      <c r="C81" s="289"/>
      <c r="D81" s="290"/>
      <c r="E81" s="273" t="s">
        <v>58</v>
      </c>
      <c r="F81" s="275"/>
      <c r="G81" s="276">
        <v>2016</v>
      </c>
      <c r="H81" s="276"/>
      <c r="I81" s="208">
        <v>2017</v>
      </c>
      <c r="J81" s="208">
        <v>2018</v>
      </c>
      <c r="K81" s="280">
        <v>2019</v>
      </c>
      <c r="L81" s="280"/>
      <c r="M81" s="280">
        <v>2020</v>
      </c>
      <c r="N81" s="280"/>
      <c r="O81" s="280">
        <v>2021</v>
      </c>
      <c r="P81" s="280"/>
    </row>
    <row r="82" spans="1:16" ht="31.5">
      <c r="A82" s="291"/>
      <c r="B82" s="292"/>
      <c r="C82" s="292"/>
      <c r="D82" s="293"/>
      <c r="E82" s="2" t="s">
        <v>92</v>
      </c>
      <c r="F82" s="222" t="s">
        <v>93</v>
      </c>
      <c r="G82" s="273" t="s">
        <v>68</v>
      </c>
      <c r="H82" s="275"/>
      <c r="I82" s="208" t="s">
        <v>68</v>
      </c>
      <c r="J82" s="208" t="s">
        <v>69</v>
      </c>
      <c r="K82" s="273" t="s">
        <v>69</v>
      </c>
      <c r="L82" s="275"/>
      <c r="M82" s="273" t="s">
        <v>71</v>
      </c>
      <c r="N82" s="275"/>
      <c r="O82" s="273" t="s">
        <v>71</v>
      </c>
      <c r="P82" s="275"/>
    </row>
    <row r="83" spans="1:16" ht="24" customHeight="1">
      <c r="A83" s="266" t="s">
        <v>341</v>
      </c>
      <c r="B83" s="357"/>
      <c r="C83" s="357"/>
      <c r="D83" s="267"/>
      <c r="E83" s="8" t="s">
        <v>211</v>
      </c>
      <c r="F83" s="222"/>
      <c r="G83" s="193"/>
      <c r="H83" s="194"/>
      <c r="I83" s="3">
        <f>I84+I88+I108+I111+I117+I123</f>
        <v>19700.099999999999</v>
      </c>
      <c r="J83" s="3">
        <f>J84+J88+J108+J111+J117+J123</f>
        <v>24620.6</v>
      </c>
      <c r="K83" s="3">
        <f>K84+K88+K108+K111+K117+K123</f>
        <v>25396.3</v>
      </c>
      <c r="L83" s="176"/>
      <c r="M83" s="3">
        <f>M84+M88+M108+M111+M117+M123</f>
        <v>25650.400000000001</v>
      </c>
      <c r="N83" s="176"/>
      <c r="O83" s="3">
        <f>O84+O88+O108+O111+O117+O123</f>
        <v>26059.000000000004</v>
      </c>
      <c r="P83" s="176"/>
    </row>
    <row r="84" spans="1:16">
      <c r="A84" s="339" t="s">
        <v>323</v>
      </c>
      <c r="B84" s="340"/>
      <c r="C84" s="340"/>
      <c r="D84" s="341"/>
      <c r="E84" s="8"/>
      <c r="F84" s="7">
        <v>21</v>
      </c>
      <c r="G84" s="266" t="s">
        <v>72</v>
      </c>
      <c r="H84" s="267"/>
      <c r="I84" s="175">
        <f>I85+I86+I87</f>
        <v>15148.699999999999</v>
      </c>
      <c r="J84" s="175">
        <f>J85+J86+J87</f>
        <v>19874</v>
      </c>
      <c r="K84" s="175">
        <f>K85+K86+K87</f>
        <v>19780.099999999999</v>
      </c>
      <c r="L84" s="176"/>
      <c r="M84" s="175">
        <f>M85+M86+M87</f>
        <v>20214.900000000001</v>
      </c>
      <c r="N84" s="176"/>
      <c r="O84" s="175">
        <f>O85+O86+O87</f>
        <v>20675.400000000001</v>
      </c>
      <c r="P84" s="192"/>
    </row>
    <row r="85" spans="1:16" ht="21.75" customHeight="1">
      <c r="A85" s="339" t="s">
        <v>451</v>
      </c>
      <c r="B85" s="340"/>
      <c r="C85" s="340"/>
      <c r="D85" s="341"/>
      <c r="E85" s="8" t="s">
        <v>148</v>
      </c>
      <c r="F85" s="7">
        <v>211180</v>
      </c>
      <c r="G85" s="266" t="s">
        <v>72</v>
      </c>
      <c r="H85" s="267"/>
      <c r="I85" s="208">
        <v>12013.9</v>
      </c>
      <c r="J85" s="241">
        <v>17429.5</v>
      </c>
      <c r="K85" s="241">
        <v>17222.8</v>
      </c>
      <c r="L85" s="176"/>
      <c r="M85" s="241">
        <v>17567.7</v>
      </c>
      <c r="N85" s="176"/>
      <c r="O85" s="241">
        <v>17935.900000000001</v>
      </c>
      <c r="P85" s="192"/>
    </row>
    <row r="86" spans="1:16" ht="32.25" customHeight="1">
      <c r="A86" s="343" t="s">
        <v>121</v>
      </c>
      <c r="B86" s="278"/>
      <c r="C86" s="278"/>
      <c r="D86" s="279"/>
      <c r="E86" s="2" t="s">
        <v>154</v>
      </c>
      <c r="F86" s="7">
        <v>212100</v>
      </c>
      <c r="G86" s="266" t="s">
        <v>72</v>
      </c>
      <c r="H86" s="267"/>
      <c r="I86" s="194">
        <v>2627</v>
      </c>
      <c r="J86" s="241">
        <v>2047</v>
      </c>
      <c r="K86" s="223">
        <v>2114.1</v>
      </c>
      <c r="L86" s="242"/>
      <c r="M86" s="241">
        <v>2188.5</v>
      </c>
      <c r="N86" s="242"/>
      <c r="O86" s="241">
        <v>2264.1999999999998</v>
      </c>
      <c r="P86" s="242"/>
    </row>
    <row r="87" spans="1:16" ht="46.5" customHeight="1">
      <c r="A87" s="277" t="s">
        <v>190</v>
      </c>
      <c r="B87" s="278"/>
      <c r="C87" s="278"/>
      <c r="D87" s="279"/>
      <c r="E87" s="2" t="s">
        <v>142</v>
      </c>
      <c r="F87" s="7">
        <v>212210</v>
      </c>
      <c r="G87" s="266" t="s">
        <v>72</v>
      </c>
      <c r="H87" s="267"/>
      <c r="I87" s="194">
        <v>507.8</v>
      </c>
      <c r="J87" s="23">
        <v>397.5</v>
      </c>
      <c r="K87" s="223">
        <v>443.2</v>
      </c>
      <c r="L87" s="24"/>
      <c r="M87" s="23">
        <v>458.7</v>
      </c>
      <c r="N87" s="24"/>
      <c r="O87" s="23">
        <v>475.3</v>
      </c>
      <c r="P87" s="24"/>
    </row>
    <row r="88" spans="1:16">
      <c r="A88" s="4" t="s">
        <v>128</v>
      </c>
      <c r="B88" s="206"/>
      <c r="C88" s="206"/>
      <c r="D88" s="207"/>
      <c r="E88" s="8">
        <v>113</v>
      </c>
      <c r="F88" s="7">
        <v>22</v>
      </c>
      <c r="G88" s="266" t="s">
        <v>72</v>
      </c>
      <c r="H88" s="267"/>
      <c r="I88" s="175">
        <f>SUM(I89:I107)</f>
        <v>2935.6000000000004</v>
      </c>
      <c r="J88" s="175">
        <f>J89+J90+J91+J92+J93+J94+J95+J96+J97+J98+J99+J100+J101+J102+J103+J104+J105+J106+J107</f>
        <v>3320.6</v>
      </c>
      <c r="K88" s="175">
        <f>K89+K90+K91+K92+K93+K94+K95+K96+K97+K98+K99+K100+K101+K102+K103+K104+K105+K106+K107</f>
        <v>4094.7</v>
      </c>
      <c r="L88" s="176"/>
      <c r="M88" s="175">
        <f>M89+M90+M91+M92+M93+M94+M95+M96+M97+M98+M99+M100+M101+M102+M103+M104+M105+M106+M107</f>
        <v>3688.7</v>
      </c>
      <c r="N88" s="176"/>
      <c r="O88" s="175">
        <f>O89+O90+O91+O92+O93+O94+O95+O96+O97+O98+O99+O100+O101+O102+O103+O104+O105+O106+O107</f>
        <v>3626.9</v>
      </c>
      <c r="P88" s="176"/>
    </row>
    <row r="89" spans="1:16" ht="18.75" customHeight="1">
      <c r="A89" s="6" t="s">
        <v>175</v>
      </c>
      <c r="B89" s="206"/>
      <c r="C89" s="206"/>
      <c r="D89" s="207"/>
      <c r="E89" s="2" t="s">
        <v>155</v>
      </c>
      <c r="F89" s="222">
        <v>222110</v>
      </c>
      <c r="G89" s="266" t="s">
        <v>72</v>
      </c>
      <c r="H89" s="267"/>
      <c r="I89" s="194"/>
      <c r="J89" s="10"/>
      <c r="K89" s="10"/>
      <c r="L89" s="13"/>
      <c r="M89" s="10"/>
      <c r="N89" s="13"/>
      <c r="O89" s="10"/>
      <c r="P89" s="13"/>
    </row>
    <row r="90" spans="1:16">
      <c r="A90" s="6" t="s">
        <v>174</v>
      </c>
      <c r="B90" s="206"/>
      <c r="C90" s="206"/>
      <c r="D90" s="207"/>
      <c r="E90" s="2" t="s">
        <v>156</v>
      </c>
      <c r="F90" s="222">
        <v>222120</v>
      </c>
      <c r="G90" s="266" t="s">
        <v>72</v>
      </c>
      <c r="H90" s="267"/>
      <c r="I90" s="194"/>
      <c r="J90" s="241"/>
      <c r="K90" s="241"/>
      <c r="L90" s="242"/>
      <c r="M90" s="241"/>
      <c r="N90" s="242"/>
      <c r="O90" s="241"/>
      <c r="P90" s="242"/>
    </row>
    <row r="91" spans="1:16" ht="18.75" customHeight="1">
      <c r="A91" s="6" t="s">
        <v>176</v>
      </c>
      <c r="B91" s="206"/>
      <c r="C91" s="206"/>
      <c r="D91" s="207"/>
      <c r="E91" s="2" t="s">
        <v>158</v>
      </c>
      <c r="F91" s="222">
        <v>222130</v>
      </c>
      <c r="G91" s="266" t="s">
        <v>72</v>
      </c>
      <c r="H91" s="267"/>
      <c r="I91" s="194">
        <v>246.3</v>
      </c>
      <c r="J91" s="241">
        <v>320</v>
      </c>
      <c r="K91" s="241">
        <v>435</v>
      </c>
      <c r="L91" s="242"/>
      <c r="M91" s="241">
        <v>59.1</v>
      </c>
      <c r="N91" s="242"/>
      <c r="O91" s="241"/>
      <c r="P91" s="242"/>
    </row>
    <row r="92" spans="1:16" ht="18.75" customHeight="1">
      <c r="A92" s="1" t="s">
        <v>185</v>
      </c>
      <c r="B92" s="206"/>
      <c r="C92" s="206"/>
      <c r="D92" s="207"/>
      <c r="E92" s="2" t="s">
        <v>172</v>
      </c>
      <c r="F92" s="222">
        <v>222140</v>
      </c>
      <c r="G92" s="266" t="s">
        <v>72</v>
      </c>
      <c r="H92" s="267"/>
      <c r="I92" s="194"/>
      <c r="J92" s="241"/>
      <c r="K92" s="241"/>
      <c r="L92" s="242"/>
      <c r="M92" s="241"/>
      <c r="N92" s="242"/>
      <c r="O92" s="241"/>
      <c r="P92" s="242"/>
    </row>
    <row r="93" spans="1:16" ht="18.75" customHeight="1">
      <c r="A93" s="1" t="s">
        <v>186</v>
      </c>
      <c r="B93" s="206"/>
      <c r="C93" s="206"/>
      <c r="D93" s="207"/>
      <c r="E93" s="2" t="s">
        <v>173</v>
      </c>
      <c r="F93" s="222">
        <v>222190</v>
      </c>
      <c r="G93" s="266" t="s">
        <v>72</v>
      </c>
      <c r="H93" s="267"/>
      <c r="I93" s="194">
        <v>9.3000000000000007</v>
      </c>
      <c r="J93" s="241"/>
      <c r="K93" s="241">
        <v>10.8</v>
      </c>
      <c r="L93" s="242"/>
      <c r="M93" s="241">
        <v>10.8</v>
      </c>
      <c r="N93" s="242"/>
      <c r="O93" s="241">
        <v>10.8</v>
      </c>
      <c r="P93" s="242"/>
    </row>
    <row r="94" spans="1:16" ht="18.75" customHeight="1">
      <c r="A94" s="1" t="s">
        <v>184</v>
      </c>
      <c r="B94" s="206"/>
      <c r="C94" s="206"/>
      <c r="D94" s="207"/>
      <c r="E94" s="2" t="s">
        <v>171</v>
      </c>
      <c r="F94" s="222">
        <v>222210</v>
      </c>
      <c r="G94" s="266" t="s">
        <v>72</v>
      </c>
      <c r="H94" s="267"/>
      <c r="I94" s="194">
        <v>76.400000000000006</v>
      </c>
      <c r="J94" s="241">
        <v>83.5</v>
      </c>
      <c r="K94" s="241">
        <v>316</v>
      </c>
      <c r="L94" s="242"/>
      <c r="M94" s="241">
        <v>330</v>
      </c>
      <c r="N94" s="242"/>
      <c r="O94" s="241">
        <v>330</v>
      </c>
      <c r="P94" s="242"/>
    </row>
    <row r="95" spans="1:16" ht="18.75" customHeight="1">
      <c r="A95" s="1" t="s">
        <v>132</v>
      </c>
      <c r="B95" s="206"/>
      <c r="C95" s="206"/>
      <c r="D95" s="207"/>
      <c r="E95" s="2" t="s">
        <v>162</v>
      </c>
      <c r="F95" s="222">
        <v>222220</v>
      </c>
      <c r="G95" s="266" t="s">
        <v>72</v>
      </c>
      <c r="H95" s="267"/>
      <c r="I95" s="194">
        <v>103.9</v>
      </c>
      <c r="J95" s="241">
        <v>229</v>
      </c>
      <c r="K95" s="241">
        <v>213.4</v>
      </c>
      <c r="L95" s="242"/>
      <c r="M95" s="241">
        <v>213.4</v>
      </c>
      <c r="N95" s="242"/>
      <c r="O95" s="241">
        <v>213.4</v>
      </c>
      <c r="P95" s="242"/>
    </row>
    <row r="96" spans="1:16" ht="18.75" customHeight="1">
      <c r="A96" s="1" t="s">
        <v>138</v>
      </c>
      <c r="B96" s="206"/>
      <c r="C96" s="206"/>
      <c r="D96" s="207"/>
      <c r="E96" s="2" t="s">
        <v>139</v>
      </c>
      <c r="F96" s="222">
        <v>222300</v>
      </c>
      <c r="G96" s="266" t="s">
        <v>72</v>
      </c>
      <c r="H96" s="267"/>
      <c r="I96" s="194">
        <v>1325.1</v>
      </c>
      <c r="J96" s="241">
        <v>832</v>
      </c>
      <c r="K96" s="241">
        <v>734</v>
      </c>
      <c r="L96" s="242"/>
      <c r="M96" s="241">
        <v>810</v>
      </c>
      <c r="N96" s="242"/>
      <c r="O96" s="241">
        <v>760</v>
      </c>
      <c r="P96" s="242"/>
    </row>
    <row r="97" spans="1:16" ht="18.75" customHeight="1">
      <c r="A97" s="1" t="s">
        <v>133</v>
      </c>
      <c r="B97" s="206"/>
      <c r="C97" s="206"/>
      <c r="D97" s="207"/>
      <c r="E97" s="2" t="s">
        <v>163</v>
      </c>
      <c r="F97" s="222">
        <v>222400</v>
      </c>
      <c r="G97" s="266" t="s">
        <v>72</v>
      </c>
      <c r="H97" s="267"/>
      <c r="I97" s="194">
        <v>16.600000000000001</v>
      </c>
      <c r="J97" s="241">
        <v>260.8</v>
      </c>
      <c r="K97" s="241">
        <v>11.6</v>
      </c>
      <c r="L97" s="242"/>
      <c r="M97" s="241">
        <v>13</v>
      </c>
      <c r="N97" s="242"/>
      <c r="O97" s="241">
        <v>13</v>
      </c>
      <c r="P97" s="242"/>
    </row>
    <row r="98" spans="1:16" ht="18.75" customHeight="1">
      <c r="A98" s="1" t="s">
        <v>137</v>
      </c>
      <c r="B98" s="206"/>
      <c r="C98" s="206"/>
      <c r="D98" s="207"/>
      <c r="E98" s="2" t="s">
        <v>165</v>
      </c>
      <c r="F98" s="222">
        <v>222500</v>
      </c>
      <c r="G98" s="266" t="s">
        <v>72</v>
      </c>
      <c r="H98" s="267"/>
      <c r="I98" s="194">
        <v>190.8</v>
      </c>
      <c r="J98" s="241">
        <v>345.2</v>
      </c>
      <c r="K98" s="241">
        <v>60</v>
      </c>
      <c r="L98" s="242"/>
      <c r="M98" s="241">
        <v>80</v>
      </c>
      <c r="N98" s="242"/>
      <c r="O98" s="241">
        <v>80</v>
      </c>
      <c r="P98" s="242"/>
    </row>
    <row r="99" spans="1:16" ht="18.75" customHeight="1">
      <c r="A99" s="1" t="s">
        <v>122</v>
      </c>
      <c r="B99" s="206"/>
      <c r="C99" s="206"/>
      <c r="D99" s="207"/>
      <c r="E99" s="2" t="s">
        <v>166</v>
      </c>
      <c r="F99" s="222">
        <v>222600</v>
      </c>
      <c r="G99" s="266" t="s">
        <v>72</v>
      </c>
      <c r="H99" s="267"/>
      <c r="I99" s="194"/>
      <c r="J99" s="241">
        <v>207.3</v>
      </c>
      <c r="K99" s="241">
        <v>350</v>
      </c>
      <c r="L99" s="242"/>
      <c r="M99" s="241">
        <v>351.4</v>
      </c>
      <c r="N99" s="242"/>
      <c r="O99" s="241">
        <v>358.7</v>
      </c>
      <c r="P99" s="242"/>
    </row>
    <row r="100" spans="1:16" ht="18.75" customHeight="1">
      <c r="A100" s="1" t="s">
        <v>188</v>
      </c>
      <c r="B100" s="206"/>
      <c r="C100" s="206"/>
      <c r="D100" s="207"/>
      <c r="E100" s="2" t="s">
        <v>140</v>
      </c>
      <c r="F100" s="222">
        <v>222710</v>
      </c>
      <c r="G100" s="266" t="s">
        <v>72</v>
      </c>
      <c r="H100" s="267"/>
      <c r="I100" s="194">
        <v>0.1</v>
      </c>
      <c r="J100" s="241">
        <v>29</v>
      </c>
      <c r="K100" s="241">
        <v>29</v>
      </c>
      <c r="L100" s="242"/>
      <c r="M100" s="241">
        <v>30</v>
      </c>
      <c r="N100" s="242"/>
      <c r="O100" s="241">
        <v>30</v>
      </c>
      <c r="P100" s="242"/>
    </row>
    <row r="101" spans="1:16" ht="18.75" customHeight="1">
      <c r="A101" s="1" t="s">
        <v>189</v>
      </c>
      <c r="B101" s="206"/>
      <c r="C101" s="206"/>
      <c r="D101" s="207"/>
      <c r="E101" s="2" t="s">
        <v>141</v>
      </c>
      <c r="F101" s="222">
        <v>222720</v>
      </c>
      <c r="G101" s="266" t="s">
        <v>72</v>
      </c>
      <c r="H101" s="267"/>
      <c r="I101" s="194">
        <v>598.5</v>
      </c>
      <c r="J101" s="241">
        <v>810.1</v>
      </c>
      <c r="K101" s="241">
        <v>770.5</v>
      </c>
      <c r="L101" s="242"/>
      <c r="M101" s="241">
        <v>600</v>
      </c>
      <c r="N101" s="242"/>
      <c r="O101" s="241">
        <v>600</v>
      </c>
      <c r="P101" s="242"/>
    </row>
    <row r="102" spans="1:16" ht="18.75" customHeight="1">
      <c r="A102" s="1" t="s">
        <v>321</v>
      </c>
      <c r="B102" s="206"/>
      <c r="C102" s="206"/>
      <c r="D102" s="207"/>
      <c r="E102" s="2" t="s">
        <v>232</v>
      </c>
      <c r="F102" s="222">
        <v>222800</v>
      </c>
      <c r="G102" s="266" t="s">
        <v>72</v>
      </c>
      <c r="H102" s="267"/>
      <c r="I102" s="194"/>
      <c r="J102" s="241"/>
      <c r="K102" s="241"/>
      <c r="L102" s="242"/>
      <c r="M102" s="241"/>
      <c r="N102" s="242"/>
      <c r="O102" s="241"/>
      <c r="P102" s="242"/>
    </row>
    <row r="103" spans="1:16" ht="18.75" customHeight="1">
      <c r="A103" s="1" t="s">
        <v>123</v>
      </c>
      <c r="B103" s="206"/>
      <c r="C103" s="206"/>
      <c r="D103" s="207"/>
      <c r="E103" s="2" t="s">
        <v>167</v>
      </c>
      <c r="F103" s="222">
        <v>222910</v>
      </c>
      <c r="G103" s="266" t="s">
        <v>72</v>
      </c>
      <c r="H103" s="267"/>
      <c r="I103" s="194">
        <v>6.3</v>
      </c>
      <c r="J103" s="241"/>
      <c r="K103" s="241"/>
      <c r="L103" s="242"/>
      <c r="M103" s="241"/>
      <c r="N103" s="242"/>
      <c r="O103" s="241"/>
      <c r="P103" s="242"/>
    </row>
    <row r="104" spans="1:16" ht="18.75" customHeight="1">
      <c r="A104" s="1" t="s">
        <v>179</v>
      </c>
      <c r="B104" s="206"/>
      <c r="C104" s="206"/>
      <c r="D104" s="207"/>
      <c r="E104" s="2" t="s">
        <v>168</v>
      </c>
      <c r="F104" s="222">
        <v>222920</v>
      </c>
      <c r="G104" s="266" t="s">
        <v>72</v>
      </c>
      <c r="H104" s="267"/>
      <c r="I104" s="194">
        <v>30.6</v>
      </c>
      <c r="J104" s="241">
        <v>142</v>
      </c>
      <c r="K104" s="241">
        <v>50</v>
      </c>
      <c r="L104" s="242"/>
      <c r="M104" s="241">
        <v>70</v>
      </c>
      <c r="N104" s="242"/>
      <c r="O104" s="241">
        <v>70</v>
      </c>
      <c r="P104" s="242"/>
    </row>
    <row r="105" spans="1:16" ht="18.75" customHeight="1">
      <c r="A105" s="1" t="s">
        <v>183</v>
      </c>
      <c r="B105" s="206"/>
      <c r="C105" s="206"/>
      <c r="D105" s="207"/>
      <c r="E105" s="2" t="s">
        <v>170</v>
      </c>
      <c r="F105" s="222">
        <v>222940</v>
      </c>
      <c r="G105" s="266" t="s">
        <v>72</v>
      </c>
      <c r="H105" s="267"/>
      <c r="I105" s="194">
        <v>125.4</v>
      </c>
      <c r="J105" s="241"/>
      <c r="K105" s="241">
        <v>225</v>
      </c>
      <c r="L105" s="242"/>
      <c r="M105" s="241">
        <v>280</v>
      </c>
      <c r="N105" s="242"/>
      <c r="O105" s="241">
        <v>300</v>
      </c>
      <c r="P105" s="242"/>
    </row>
    <row r="106" spans="1:16" ht="18.75" customHeight="1">
      <c r="A106" s="1" t="s">
        <v>131</v>
      </c>
      <c r="B106" s="206"/>
      <c r="C106" s="206"/>
      <c r="D106" s="207"/>
      <c r="E106" s="2" t="s">
        <v>162</v>
      </c>
      <c r="F106" s="222">
        <v>222980</v>
      </c>
      <c r="G106" s="266" t="s">
        <v>72</v>
      </c>
      <c r="H106" s="267"/>
      <c r="I106" s="194">
        <v>38.799999999999997</v>
      </c>
      <c r="J106" s="241"/>
      <c r="K106" s="241">
        <v>60</v>
      </c>
      <c r="L106" s="242"/>
      <c r="M106" s="241">
        <v>70</v>
      </c>
      <c r="N106" s="242"/>
      <c r="O106" s="241">
        <v>70</v>
      </c>
      <c r="P106" s="242"/>
    </row>
    <row r="107" spans="1:16" ht="18.75" customHeight="1">
      <c r="A107" s="1" t="s">
        <v>181</v>
      </c>
      <c r="B107" s="206"/>
      <c r="C107" s="206"/>
      <c r="D107" s="207"/>
      <c r="E107" s="2" t="s">
        <v>232</v>
      </c>
      <c r="F107" s="222">
        <v>222990</v>
      </c>
      <c r="G107" s="266" t="s">
        <v>72</v>
      </c>
      <c r="H107" s="267"/>
      <c r="I107" s="194">
        <v>167.5</v>
      </c>
      <c r="J107" s="23">
        <v>61.7</v>
      </c>
      <c r="K107" s="23">
        <v>829.4</v>
      </c>
      <c r="L107" s="24"/>
      <c r="M107" s="23">
        <v>771</v>
      </c>
      <c r="N107" s="24"/>
      <c r="O107" s="23">
        <v>791</v>
      </c>
      <c r="P107" s="24"/>
    </row>
    <row r="108" spans="1:16" ht="24.75" customHeight="1">
      <c r="A108" s="17" t="s">
        <v>332</v>
      </c>
      <c r="B108" s="63"/>
      <c r="C108" s="63"/>
      <c r="D108" s="64"/>
      <c r="E108" s="8"/>
      <c r="F108" s="7">
        <v>27</v>
      </c>
      <c r="G108" s="266" t="s">
        <v>72</v>
      </c>
      <c r="H108" s="267"/>
      <c r="I108" s="175">
        <f>I109+I110</f>
        <v>707.3</v>
      </c>
      <c r="J108" s="175">
        <f>J109+J110</f>
        <v>280</v>
      </c>
      <c r="K108" s="175">
        <f>K109+K110</f>
        <v>300</v>
      </c>
      <c r="L108" s="176"/>
      <c r="M108" s="175">
        <f>M109+M110</f>
        <v>300</v>
      </c>
      <c r="N108" s="176"/>
      <c r="O108" s="175">
        <f>O109+O110</f>
        <v>300</v>
      </c>
      <c r="P108" s="176"/>
    </row>
    <row r="109" spans="1:16" ht="34.5" customHeight="1">
      <c r="A109" s="263" t="s">
        <v>331</v>
      </c>
      <c r="B109" s="264"/>
      <c r="C109" s="264"/>
      <c r="D109" s="265"/>
      <c r="E109" s="2" t="s">
        <v>143</v>
      </c>
      <c r="F109" s="222">
        <v>273200</v>
      </c>
      <c r="G109" s="266" t="s">
        <v>72</v>
      </c>
      <c r="H109" s="267"/>
      <c r="I109" s="194">
        <v>637.4</v>
      </c>
      <c r="J109" s="10">
        <v>200</v>
      </c>
      <c r="K109" s="10">
        <v>200</v>
      </c>
      <c r="L109" s="13"/>
      <c r="M109" s="10">
        <v>200</v>
      </c>
      <c r="N109" s="13"/>
      <c r="O109" s="10">
        <v>200</v>
      </c>
      <c r="P109" s="13"/>
    </row>
    <row r="110" spans="1:16" ht="32.25" customHeight="1">
      <c r="A110" s="263" t="s">
        <v>124</v>
      </c>
      <c r="B110" s="264"/>
      <c r="C110" s="264"/>
      <c r="D110" s="265"/>
      <c r="E110" s="2" t="s">
        <v>194</v>
      </c>
      <c r="F110" s="222">
        <v>273500</v>
      </c>
      <c r="G110" s="266" t="s">
        <v>72</v>
      </c>
      <c r="H110" s="267"/>
      <c r="I110" s="194">
        <v>69.900000000000006</v>
      </c>
      <c r="J110" s="241">
        <v>80</v>
      </c>
      <c r="K110" s="241">
        <v>100</v>
      </c>
      <c r="L110" s="242"/>
      <c r="M110" s="241">
        <v>100</v>
      </c>
      <c r="N110" s="242"/>
      <c r="O110" s="241">
        <v>100</v>
      </c>
      <c r="P110" s="242"/>
    </row>
    <row r="111" spans="1:16">
      <c r="A111" s="277" t="s">
        <v>333</v>
      </c>
      <c r="B111" s="278"/>
      <c r="C111" s="278"/>
      <c r="D111" s="279"/>
      <c r="E111" s="8"/>
      <c r="F111" s="7">
        <v>28</v>
      </c>
      <c r="G111" s="266" t="s">
        <v>72</v>
      </c>
      <c r="H111" s="267"/>
      <c r="I111" s="175">
        <f t="shared" ref="I111:J111" si="1">I112</f>
        <v>481.4</v>
      </c>
      <c r="J111" s="175">
        <f t="shared" si="1"/>
        <v>502</v>
      </c>
      <c r="K111" s="175">
        <f>K112</f>
        <v>470</v>
      </c>
      <c r="L111" s="176"/>
      <c r="M111" s="175">
        <f>M112</f>
        <v>470</v>
      </c>
      <c r="N111" s="176"/>
      <c r="O111" s="175">
        <f>O112</f>
        <v>470</v>
      </c>
      <c r="P111" s="176"/>
    </row>
    <row r="112" spans="1:16" ht="20.25" customHeight="1">
      <c r="A112" s="263" t="s">
        <v>580</v>
      </c>
      <c r="B112" s="264"/>
      <c r="C112" s="264"/>
      <c r="D112" s="265"/>
      <c r="E112" s="8"/>
      <c r="F112" s="222">
        <v>281110</v>
      </c>
      <c r="G112" s="191"/>
      <c r="H112" s="192"/>
      <c r="I112" s="194">
        <v>481.4</v>
      </c>
      <c r="J112" s="241">
        <v>502</v>
      </c>
      <c r="K112" s="241">
        <v>470</v>
      </c>
      <c r="L112" s="176"/>
      <c r="M112" s="241">
        <v>470</v>
      </c>
      <c r="N112" s="176"/>
      <c r="O112" s="241">
        <v>470</v>
      </c>
      <c r="P112" s="176"/>
    </row>
    <row r="113" spans="1:16" ht="22.5" customHeight="1">
      <c r="A113" s="270" t="s">
        <v>306</v>
      </c>
      <c r="B113" s="271"/>
      <c r="C113" s="271"/>
      <c r="D113" s="272"/>
      <c r="E113" s="94" t="s">
        <v>309</v>
      </c>
      <c r="F113" s="222">
        <v>281360</v>
      </c>
      <c r="G113" s="266" t="s">
        <v>72</v>
      </c>
      <c r="H113" s="267"/>
      <c r="I113" s="194"/>
      <c r="J113" s="241"/>
      <c r="K113" s="241"/>
      <c r="L113" s="242"/>
      <c r="M113" s="241"/>
      <c r="N113" s="242"/>
      <c r="O113" s="241"/>
      <c r="P113" s="242"/>
    </row>
    <row r="114" spans="1:16" ht="36" customHeight="1">
      <c r="A114" s="350" t="s">
        <v>307</v>
      </c>
      <c r="B114" s="264"/>
      <c r="C114" s="264"/>
      <c r="D114" s="265"/>
      <c r="E114" s="2" t="s">
        <v>198</v>
      </c>
      <c r="F114" s="222">
        <v>281361</v>
      </c>
      <c r="G114" s="266" t="s">
        <v>72</v>
      </c>
      <c r="H114" s="267"/>
      <c r="I114" s="194"/>
      <c r="J114" s="241"/>
      <c r="K114" s="241"/>
      <c r="L114" s="242"/>
      <c r="M114" s="241"/>
      <c r="N114" s="242"/>
      <c r="O114" s="241"/>
      <c r="P114" s="242"/>
    </row>
    <row r="115" spans="1:16" ht="36" customHeight="1">
      <c r="A115" s="350" t="s">
        <v>308</v>
      </c>
      <c r="B115" s="264"/>
      <c r="C115" s="264"/>
      <c r="D115" s="265"/>
      <c r="E115" s="2" t="s">
        <v>199</v>
      </c>
      <c r="F115" s="222">
        <v>281362</v>
      </c>
      <c r="G115" s="266" t="s">
        <v>72</v>
      </c>
      <c r="H115" s="267"/>
      <c r="I115" s="194"/>
      <c r="J115" s="241"/>
      <c r="K115" s="241"/>
      <c r="L115" s="242"/>
      <c r="M115" s="241"/>
      <c r="N115" s="242"/>
      <c r="O115" s="241"/>
      <c r="P115" s="242"/>
    </row>
    <row r="116" spans="1:16" ht="21" customHeight="1">
      <c r="A116" s="263" t="s">
        <v>182</v>
      </c>
      <c r="B116" s="264"/>
      <c r="C116" s="264"/>
      <c r="D116" s="265"/>
      <c r="E116" s="2" t="s">
        <v>169</v>
      </c>
      <c r="F116" s="222">
        <v>281400</v>
      </c>
      <c r="G116" s="266" t="s">
        <v>72</v>
      </c>
      <c r="H116" s="267"/>
      <c r="I116" s="194"/>
      <c r="J116" s="241"/>
      <c r="K116" s="241"/>
      <c r="L116" s="242"/>
      <c r="M116" s="241"/>
      <c r="N116" s="242"/>
      <c r="O116" s="241"/>
      <c r="P116" s="242"/>
    </row>
    <row r="117" spans="1:16">
      <c r="A117" s="277" t="s">
        <v>325</v>
      </c>
      <c r="B117" s="278"/>
      <c r="C117" s="278"/>
      <c r="D117" s="279"/>
      <c r="E117" s="8"/>
      <c r="F117" s="7">
        <v>31</v>
      </c>
      <c r="G117" s="266" t="s">
        <v>72</v>
      </c>
      <c r="H117" s="267"/>
      <c r="I117" s="192">
        <f>SUM(I118:I121)</f>
        <v>95.6</v>
      </c>
      <c r="J117" s="192">
        <f>SUM(J118:J121)</f>
        <v>300</v>
      </c>
      <c r="K117" s="175">
        <f>SUM(K118:K122)</f>
        <v>259.5</v>
      </c>
      <c r="L117" s="176"/>
      <c r="M117" s="175">
        <f>SUM(M118:M122)</f>
        <v>480</v>
      </c>
      <c r="N117" s="176"/>
      <c r="O117" s="175">
        <f>SUM(O118:O122)</f>
        <v>483.9</v>
      </c>
      <c r="P117" s="176"/>
    </row>
    <row r="118" spans="1:16">
      <c r="A118" s="1" t="s">
        <v>145</v>
      </c>
      <c r="B118" s="206"/>
      <c r="C118" s="206"/>
      <c r="D118" s="207"/>
      <c r="E118" s="2" t="s">
        <v>146</v>
      </c>
      <c r="F118" s="222">
        <v>311120</v>
      </c>
      <c r="G118" s="266" t="s">
        <v>72</v>
      </c>
      <c r="H118" s="267"/>
      <c r="I118" s="194">
        <v>95.6</v>
      </c>
      <c r="J118" s="241"/>
      <c r="K118" s="241"/>
      <c r="L118" s="242"/>
      <c r="M118" s="241"/>
      <c r="N118" s="242"/>
      <c r="O118" s="241"/>
      <c r="P118" s="242"/>
    </row>
    <row r="119" spans="1:16">
      <c r="A119" s="1" t="s">
        <v>191</v>
      </c>
      <c r="B119" s="26"/>
      <c r="C119" s="26"/>
      <c r="D119" s="207"/>
      <c r="E119" s="2" t="s">
        <v>144</v>
      </c>
      <c r="F119" s="222">
        <v>314110</v>
      </c>
      <c r="G119" s="266" t="s">
        <v>72</v>
      </c>
      <c r="H119" s="267"/>
      <c r="I119" s="194"/>
      <c r="J119" s="241">
        <v>200</v>
      </c>
      <c r="K119" s="241">
        <v>115</v>
      </c>
      <c r="L119" s="242"/>
      <c r="M119" s="241">
        <v>376.6</v>
      </c>
      <c r="N119" s="242"/>
      <c r="O119" s="241">
        <v>352.7</v>
      </c>
      <c r="P119" s="242"/>
    </row>
    <row r="120" spans="1:16" ht="18.75" customHeight="1">
      <c r="A120" s="358" t="s">
        <v>192</v>
      </c>
      <c r="B120" s="359"/>
      <c r="C120" s="359"/>
      <c r="D120" s="360"/>
      <c r="E120" s="2" t="s">
        <v>144</v>
      </c>
      <c r="F120" s="222">
        <v>315110</v>
      </c>
      <c r="G120" s="266" t="s">
        <v>72</v>
      </c>
      <c r="H120" s="267"/>
      <c r="I120" s="194"/>
      <c r="J120" s="241"/>
      <c r="K120" s="241"/>
      <c r="L120" s="242"/>
      <c r="M120" s="241"/>
      <c r="N120" s="242"/>
      <c r="O120" s="241"/>
      <c r="P120" s="242"/>
    </row>
    <row r="121" spans="1:16" ht="38.25" customHeight="1">
      <c r="A121" s="358" t="s">
        <v>193</v>
      </c>
      <c r="B121" s="359"/>
      <c r="C121" s="359"/>
      <c r="D121" s="360"/>
      <c r="E121" s="2" t="s">
        <v>144</v>
      </c>
      <c r="F121" s="222">
        <v>316110</v>
      </c>
      <c r="G121" s="266" t="s">
        <v>72</v>
      </c>
      <c r="H121" s="267"/>
      <c r="I121" s="194"/>
      <c r="J121" s="241">
        <v>100</v>
      </c>
      <c r="K121" s="241">
        <v>144.5</v>
      </c>
      <c r="L121" s="242"/>
      <c r="M121" s="241">
        <v>103.4</v>
      </c>
      <c r="N121" s="242"/>
      <c r="O121" s="241">
        <v>131.19999999999999</v>
      </c>
      <c r="P121" s="242"/>
    </row>
    <row r="122" spans="1:16" ht="18.75" customHeight="1">
      <c r="A122" s="363" t="s">
        <v>322</v>
      </c>
      <c r="B122" s="363"/>
      <c r="C122" s="363"/>
      <c r="D122" s="363"/>
      <c r="E122" s="2" t="s">
        <v>144</v>
      </c>
      <c r="F122" s="222">
        <v>318110</v>
      </c>
      <c r="G122" s="298" t="s">
        <v>72</v>
      </c>
      <c r="H122" s="298"/>
      <c r="I122" s="208"/>
      <c r="J122" s="223"/>
      <c r="K122" s="361"/>
      <c r="L122" s="362"/>
      <c r="M122" s="361"/>
      <c r="N122" s="362"/>
      <c r="O122" s="361"/>
      <c r="P122" s="362"/>
    </row>
    <row r="123" spans="1:16" ht="23.25" customHeight="1">
      <c r="A123" s="277" t="s">
        <v>324</v>
      </c>
      <c r="B123" s="278"/>
      <c r="C123" s="278"/>
      <c r="D123" s="279"/>
      <c r="E123" s="8"/>
      <c r="F123" s="7">
        <v>33</v>
      </c>
      <c r="G123" s="266" t="s">
        <v>72</v>
      </c>
      <c r="H123" s="267"/>
      <c r="I123" s="175">
        <f>SUM(I124:I131)</f>
        <v>331.5</v>
      </c>
      <c r="J123" s="175">
        <f>J124+J125+J126+J127+J128+J129+J130+J131</f>
        <v>344</v>
      </c>
      <c r="K123" s="175">
        <f>SUM(K124:K131)</f>
        <v>492</v>
      </c>
      <c r="L123" s="176"/>
      <c r="M123" s="175">
        <f>SUM(M124:M131)</f>
        <v>496.79999999999995</v>
      </c>
      <c r="N123" s="176"/>
      <c r="O123" s="175">
        <f>SUM(O124:O131)</f>
        <v>502.79999999999995</v>
      </c>
      <c r="P123" s="176"/>
    </row>
    <row r="124" spans="1:16" ht="21" customHeight="1">
      <c r="A124" s="1" t="s">
        <v>134</v>
      </c>
      <c r="B124" s="206"/>
      <c r="C124" s="206"/>
      <c r="D124" s="207"/>
      <c r="E124" s="2" t="s">
        <v>180</v>
      </c>
      <c r="F124" s="222">
        <v>331110</v>
      </c>
      <c r="G124" s="266" t="s">
        <v>72</v>
      </c>
      <c r="H124" s="267"/>
      <c r="I124" s="194">
        <v>78.8</v>
      </c>
      <c r="J124" s="10">
        <v>24</v>
      </c>
      <c r="K124" s="10">
        <v>23.4</v>
      </c>
      <c r="L124" s="13"/>
      <c r="M124" s="10">
        <v>23.4</v>
      </c>
      <c r="N124" s="13"/>
      <c r="O124" s="10">
        <v>23.4</v>
      </c>
      <c r="P124" s="13"/>
    </row>
    <row r="125" spans="1:16">
      <c r="A125" s="1" t="s">
        <v>135</v>
      </c>
      <c r="B125" s="206"/>
      <c r="C125" s="206"/>
      <c r="D125" s="207"/>
      <c r="E125" s="2" t="s">
        <v>163</v>
      </c>
      <c r="F125" s="222">
        <v>332110</v>
      </c>
      <c r="G125" s="266" t="s">
        <v>72</v>
      </c>
      <c r="H125" s="267"/>
      <c r="I125" s="194">
        <v>4.8</v>
      </c>
      <c r="J125" s="241"/>
      <c r="K125" s="241"/>
      <c r="L125" s="242"/>
      <c r="M125" s="241"/>
      <c r="N125" s="242"/>
      <c r="O125" s="241"/>
      <c r="P125" s="242"/>
    </row>
    <row r="126" spans="1:16" ht="19.5" customHeight="1">
      <c r="A126" s="270" t="s">
        <v>130</v>
      </c>
      <c r="B126" s="271"/>
      <c r="C126" s="271"/>
      <c r="D126" s="272"/>
      <c r="E126" s="2" t="s">
        <v>160</v>
      </c>
      <c r="F126" s="222">
        <v>333110</v>
      </c>
      <c r="G126" s="266" t="s">
        <v>72</v>
      </c>
      <c r="H126" s="267"/>
      <c r="I126" s="194">
        <v>28.2</v>
      </c>
      <c r="J126" s="241">
        <v>20</v>
      </c>
      <c r="K126" s="241"/>
      <c r="L126" s="242"/>
      <c r="M126" s="241"/>
      <c r="N126" s="242"/>
      <c r="O126" s="241"/>
      <c r="P126" s="242"/>
    </row>
    <row r="127" spans="1:16" ht="22.5" customHeight="1">
      <c r="A127" s="1" t="s">
        <v>178</v>
      </c>
      <c r="B127" s="206"/>
      <c r="C127" s="206"/>
      <c r="D127" s="207"/>
      <c r="E127" s="2" t="s">
        <v>161</v>
      </c>
      <c r="F127" s="222">
        <v>334110</v>
      </c>
      <c r="G127" s="266" t="s">
        <v>72</v>
      </c>
      <c r="H127" s="267"/>
      <c r="I127" s="194"/>
      <c r="J127" s="241"/>
      <c r="K127" s="241"/>
      <c r="L127" s="242"/>
      <c r="M127" s="241"/>
      <c r="N127" s="242"/>
      <c r="O127" s="241"/>
      <c r="P127" s="242"/>
    </row>
    <row r="128" spans="1:16" ht="36.75" customHeight="1">
      <c r="A128" s="263" t="s">
        <v>177</v>
      </c>
      <c r="B128" s="264"/>
      <c r="C128" s="264"/>
      <c r="D128" s="265"/>
      <c r="E128" s="2" t="s">
        <v>159</v>
      </c>
      <c r="F128" s="222">
        <v>335110</v>
      </c>
      <c r="G128" s="266" t="s">
        <v>72</v>
      </c>
      <c r="H128" s="267"/>
      <c r="I128" s="194"/>
      <c r="J128" s="241"/>
      <c r="K128" s="241"/>
      <c r="L128" s="242"/>
      <c r="M128" s="241"/>
      <c r="N128" s="242"/>
      <c r="O128" s="241"/>
      <c r="P128" s="242"/>
    </row>
    <row r="129" spans="1:16" ht="31.5" customHeight="1">
      <c r="A129" s="350" t="s">
        <v>129</v>
      </c>
      <c r="B129" s="264"/>
      <c r="C129" s="264"/>
      <c r="D129" s="265"/>
      <c r="E129" s="2" t="s">
        <v>157</v>
      </c>
      <c r="F129" s="222">
        <v>336110</v>
      </c>
      <c r="G129" s="266" t="s">
        <v>72</v>
      </c>
      <c r="H129" s="267"/>
      <c r="I129" s="194">
        <v>177.5</v>
      </c>
      <c r="J129" s="241">
        <v>240</v>
      </c>
      <c r="K129" s="241">
        <v>396</v>
      </c>
      <c r="L129" s="242"/>
      <c r="M129" s="241">
        <v>396</v>
      </c>
      <c r="N129" s="242"/>
      <c r="O129" s="241">
        <v>396</v>
      </c>
      <c r="P129" s="242"/>
    </row>
    <row r="130" spans="1:16" ht="24.75" customHeight="1">
      <c r="A130" s="1" t="s">
        <v>136</v>
      </c>
      <c r="B130" s="206"/>
      <c r="C130" s="206"/>
      <c r="D130" s="207"/>
      <c r="E130" s="2" t="s">
        <v>164</v>
      </c>
      <c r="F130" s="222">
        <v>338110</v>
      </c>
      <c r="G130" s="266" t="s">
        <v>72</v>
      </c>
      <c r="H130" s="267"/>
      <c r="I130" s="194"/>
      <c r="J130" s="241">
        <v>20</v>
      </c>
      <c r="K130" s="223">
        <v>20</v>
      </c>
      <c r="L130" s="242"/>
      <c r="M130" s="223">
        <v>20</v>
      </c>
      <c r="N130" s="242"/>
      <c r="O130" s="223">
        <v>20</v>
      </c>
      <c r="P130" s="242"/>
    </row>
    <row r="131" spans="1:16" ht="18" customHeight="1">
      <c r="A131" s="258" t="s">
        <v>446</v>
      </c>
      <c r="B131" s="259"/>
      <c r="C131" s="259"/>
      <c r="D131" s="260"/>
      <c r="F131" s="18">
        <v>339110</v>
      </c>
      <c r="G131" s="261" t="s">
        <v>72</v>
      </c>
      <c r="H131" s="262"/>
      <c r="I131" s="216">
        <v>42.2</v>
      </c>
      <c r="J131" s="97">
        <v>40</v>
      </c>
      <c r="K131" s="209">
        <v>52.6</v>
      </c>
      <c r="L131" s="35"/>
      <c r="M131" s="209">
        <v>57.4</v>
      </c>
      <c r="N131" s="35"/>
      <c r="O131" s="209">
        <v>63.4</v>
      </c>
      <c r="P131" s="35"/>
    </row>
    <row r="132" spans="1:16" ht="22.15" customHeight="1">
      <c r="A132" s="314" t="s">
        <v>239</v>
      </c>
      <c r="B132" s="314"/>
      <c r="C132" s="314"/>
      <c r="D132" s="314"/>
      <c r="E132" s="314"/>
      <c r="F132" s="314"/>
      <c r="G132" s="314"/>
      <c r="H132" s="314"/>
      <c r="I132" s="314"/>
      <c r="J132" s="314"/>
      <c r="K132" s="314"/>
      <c r="L132" s="314"/>
      <c r="M132" s="314"/>
      <c r="N132" s="314"/>
      <c r="O132" s="314"/>
      <c r="P132" s="314"/>
    </row>
    <row r="133" spans="1:16" ht="19.899999999999999" customHeight="1">
      <c r="A133" s="276" t="s">
        <v>59</v>
      </c>
      <c r="B133" s="276"/>
      <c r="C133" s="276"/>
      <c r="D133" s="276"/>
      <c r="E133" s="276" t="s">
        <v>58</v>
      </c>
      <c r="F133" s="276"/>
      <c r="G133" s="276"/>
      <c r="H133" s="276"/>
      <c r="I133" s="351" t="s">
        <v>98</v>
      </c>
      <c r="J133" s="351" t="s">
        <v>97</v>
      </c>
      <c r="K133" s="351" t="s">
        <v>443</v>
      </c>
      <c r="L133" s="209">
        <v>2016</v>
      </c>
      <c r="M133" s="351" t="s">
        <v>444</v>
      </c>
      <c r="N133" s="208">
        <v>2017</v>
      </c>
      <c r="O133" s="208">
        <v>2018</v>
      </c>
      <c r="P133" s="208">
        <v>2019</v>
      </c>
    </row>
    <row r="134" spans="1:16" ht="66" customHeight="1">
      <c r="A134" s="276"/>
      <c r="B134" s="276"/>
      <c r="C134" s="276"/>
      <c r="D134" s="276"/>
      <c r="E134" s="2" t="s">
        <v>99</v>
      </c>
      <c r="F134" s="208" t="s">
        <v>92</v>
      </c>
      <c r="G134" s="228" t="s">
        <v>70</v>
      </c>
      <c r="H134" s="222" t="s">
        <v>93</v>
      </c>
      <c r="I134" s="351"/>
      <c r="J134" s="351"/>
      <c r="K134" s="351"/>
      <c r="L134" s="65" t="s">
        <v>95</v>
      </c>
      <c r="M134" s="351"/>
      <c r="N134" s="228" t="s">
        <v>70</v>
      </c>
      <c r="O134" s="228" t="s">
        <v>71</v>
      </c>
      <c r="P134" s="228" t="s">
        <v>71</v>
      </c>
    </row>
    <row r="135" spans="1:16">
      <c r="A135" s="273">
        <v>1</v>
      </c>
      <c r="B135" s="274"/>
      <c r="C135" s="274"/>
      <c r="D135" s="275"/>
      <c r="E135" s="2">
        <v>2</v>
      </c>
      <c r="F135" s="208">
        <v>3</v>
      </c>
      <c r="G135" s="208">
        <v>4</v>
      </c>
      <c r="H135" s="208">
        <v>5</v>
      </c>
      <c r="I135" s="208">
        <v>6</v>
      </c>
      <c r="J135" s="208">
        <v>7</v>
      </c>
      <c r="K135" s="208">
        <v>8</v>
      </c>
      <c r="L135" s="208">
        <v>9</v>
      </c>
      <c r="M135" s="208" t="s">
        <v>100</v>
      </c>
      <c r="N135" s="208">
        <v>11</v>
      </c>
      <c r="O135" s="208">
        <v>12</v>
      </c>
      <c r="P135" s="208">
        <v>13</v>
      </c>
    </row>
    <row r="136" spans="1:16" ht="22.9" customHeight="1">
      <c r="A136" s="268"/>
      <c r="B136" s="262"/>
      <c r="C136" s="262"/>
      <c r="D136" s="269"/>
      <c r="E136" s="92"/>
      <c r="F136" s="18"/>
      <c r="G136" s="18"/>
      <c r="H136" s="18"/>
      <c r="I136" s="18"/>
      <c r="J136" s="18"/>
      <c r="K136" s="18"/>
      <c r="L136" s="18"/>
      <c r="M136" s="18"/>
      <c r="N136" s="18"/>
      <c r="O136" s="18"/>
      <c r="P136" s="18"/>
    </row>
    <row r="137" spans="1:16" ht="22.9" customHeight="1">
      <c r="A137" s="268"/>
      <c r="B137" s="262"/>
      <c r="C137" s="262"/>
      <c r="D137" s="269"/>
      <c r="E137" s="92"/>
      <c r="F137" s="18"/>
      <c r="G137" s="18"/>
      <c r="H137" s="18"/>
      <c r="I137" s="18"/>
      <c r="J137" s="18"/>
      <c r="K137" s="18"/>
      <c r="L137" s="18"/>
      <c r="M137" s="18"/>
      <c r="N137" s="18"/>
      <c r="O137" s="18"/>
      <c r="P137" s="18"/>
    </row>
    <row r="138" spans="1:16" ht="22.9" customHeight="1">
      <c r="A138" s="268"/>
      <c r="B138" s="262"/>
      <c r="C138" s="262"/>
      <c r="D138" s="269"/>
      <c r="E138" s="92"/>
      <c r="F138" s="18"/>
      <c r="G138" s="18"/>
      <c r="H138" s="18"/>
      <c r="I138" s="18"/>
      <c r="J138" s="18"/>
      <c r="K138" s="18"/>
      <c r="L138" s="18"/>
      <c r="M138" s="18"/>
      <c r="N138" s="18"/>
      <c r="O138" s="18"/>
      <c r="P138" s="18"/>
    </row>
    <row r="139" spans="1:16" ht="22.9" customHeight="1">
      <c r="A139" s="268"/>
      <c r="B139" s="262"/>
      <c r="C139" s="262"/>
      <c r="D139" s="269"/>
      <c r="E139" s="92"/>
      <c r="F139" s="18"/>
      <c r="G139" s="18"/>
      <c r="H139" s="18"/>
      <c r="I139" s="18"/>
      <c r="J139" s="18"/>
      <c r="K139" s="18"/>
      <c r="L139" s="18"/>
      <c r="M139" s="18"/>
      <c r="N139" s="18"/>
      <c r="O139" s="18"/>
      <c r="P139" s="18"/>
    </row>
    <row r="140" spans="1:16" ht="22.9" customHeight="1">
      <c r="A140" s="268"/>
      <c r="B140" s="262"/>
      <c r="C140" s="262"/>
      <c r="D140" s="269"/>
      <c r="E140" s="92"/>
      <c r="F140" s="18"/>
      <c r="G140" s="18"/>
      <c r="H140" s="18"/>
      <c r="I140" s="18"/>
      <c r="J140" s="18"/>
      <c r="K140" s="18"/>
      <c r="L140" s="18"/>
      <c r="M140" s="18"/>
      <c r="N140" s="18"/>
      <c r="O140" s="18"/>
      <c r="P140" s="18"/>
    </row>
    <row r="141" spans="1:16" ht="22.9" customHeight="1">
      <c r="A141" s="268"/>
      <c r="B141" s="262"/>
      <c r="C141" s="262"/>
      <c r="D141" s="269"/>
      <c r="E141" s="92"/>
      <c r="F141" s="18"/>
      <c r="G141" s="18"/>
      <c r="H141" s="18"/>
      <c r="I141" s="18"/>
      <c r="J141" s="18"/>
      <c r="K141" s="18"/>
      <c r="L141" s="18"/>
      <c r="M141" s="18"/>
      <c r="N141" s="18"/>
      <c r="O141" s="18"/>
      <c r="P141" s="18"/>
    </row>
    <row r="142" spans="1:16" ht="22.9" customHeight="1">
      <c r="A142" s="268"/>
      <c r="B142" s="262"/>
      <c r="C142" s="262"/>
      <c r="D142" s="269"/>
      <c r="E142" s="92"/>
      <c r="F142" s="18"/>
      <c r="G142" s="18"/>
      <c r="H142" s="18"/>
      <c r="I142" s="18"/>
      <c r="J142" s="18"/>
      <c r="K142" s="18"/>
      <c r="L142" s="18"/>
      <c r="M142" s="18"/>
      <c r="N142" s="18"/>
      <c r="O142" s="18"/>
      <c r="P142" s="18"/>
    </row>
    <row r="143" spans="1:16" ht="23.45" customHeight="1"/>
    <row r="144" spans="1:16" s="66" customFormat="1" ht="24.6" customHeight="1">
      <c r="A144" s="248" t="s">
        <v>636</v>
      </c>
      <c r="B144" s="249"/>
      <c r="C144" s="249"/>
      <c r="D144" s="249"/>
      <c r="E144" s="249"/>
      <c r="F144" s="249"/>
      <c r="G144" s="249"/>
      <c r="H144" s="249"/>
      <c r="I144" s="249"/>
      <c r="J144" s="249"/>
      <c r="K144" s="249"/>
      <c r="L144" s="249"/>
      <c r="M144" s="249"/>
      <c r="N144" s="249"/>
      <c r="O144" s="249"/>
      <c r="P144" s="250"/>
    </row>
    <row r="145" spans="1:16" s="66" customFormat="1" ht="24.6" customHeight="1">
      <c r="A145" s="251" t="s">
        <v>612</v>
      </c>
      <c r="B145" s="252"/>
      <c r="C145" s="252"/>
      <c r="D145" s="252"/>
      <c r="E145" s="252"/>
      <c r="F145" s="252"/>
      <c r="G145" s="252"/>
      <c r="H145" s="252"/>
      <c r="I145" s="252"/>
      <c r="J145" s="252"/>
      <c r="K145" s="252"/>
      <c r="L145" s="252"/>
      <c r="M145" s="252"/>
      <c r="N145" s="252"/>
      <c r="O145" s="252"/>
      <c r="P145" s="253"/>
    </row>
    <row r="146" spans="1:16" s="66" customFormat="1" ht="24.6" customHeight="1">
      <c r="A146" s="251" t="s">
        <v>613</v>
      </c>
      <c r="B146" s="252"/>
      <c r="C146" s="252"/>
      <c r="D146" s="252"/>
      <c r="E146" s="252"/>
      <c r="F146" s="252"/>
      <c r="G146" s="252"/>
      <c r="H146" s="252"/>
      <c r="I146" s="252"/>
      <c r="J146" s="252"/>
      <c r="K146" s="252"/>
      <c r="L146" s="252"/>
      <c r="M146" s="252"/>
      <c r="N146" s="252"/>
      <c r="O146" s="252"/>
      <c r="P146" s="253"/>
    </row>
    <row r="147" spans="1:16" s="66" customFormat="1" ht="24.6" customHeight="1">
      <c r="A147" s="254" t="s">
        <v>101</v>
      </c>
      <c r="B147" s="255"/>
      <c r="C147" s="255"/>
      <c r="D147" s="255"/>
      <c r="E147" s="255"/>
      <c r="F147" s="255"/>
      <c r="G147" s="255"/>
      <c r="H147" s="255"/>
      <c r="I147" s="255"/>
      <c r="J147" s="255"/>
      <c r="K147" s="255"/>
      <c r="L147" s="255"/>
      <c r="M147" s="255"/>
      <c r="N147" s="255"/>
      <c r="O147" s="255"/>
      <c r="P147" s="256"/>
    </row>
    <row r="149" spans="1:16" ht="38.450000000000003" customHeight="1">
      <c r="A149" s="257" t="s">
        <v>472</v>
      </c>
      <c r="B149" s="257"/>
      <c r="C149" s="257"/>
      <c r="D149" s="257"/>
      <c r="E149" s="257"/>
      <c r="F149" s="257"/>
      <c r="G149" s="257"/>
      <c r="H149" s="257"/>
      <c r="I149" s="257"/>
      <c r="J149" s="257"/>
      <c r="K149" s="257"/>
      <c r="L149" s="257"/>
      <c r="M149" s="257"/>
      <c r="N149" s="257"/>
      <c r="O149" s="257"/>
      <c r="P149" s="257"/>
    </row>
  </sheetData>
  <mergeCells count="240">
    <mergeCell ref="O22:P22"/>
    <mergeCell ref="G23:H23"/>
    <mergeCell ref="K23:L23"/>
    <mergeCell ref="M23:N23"/>
    <mergeCell ref="O23:P23"/>
    <mergeCell ref="A6:C6"/>
    <mergeCell ref="D6:O6"/>
    <mergeCell ref="A8:C8"/>
    <mergeCell ref="D8:O8"/>
    <mergeCell ref="E12:F12"/>
    <mergeCell ref="G12:H12"/>
    <mergeCell ref="K12:L12"/>
    <mergeCell ref="M12:N12"/>
    <mergeCell ref="A10:P10"/>
    <mergeCell ref="A12:D13"/>
    <mergeCell ref="G13:H13"/>
    <mergeCell ref="O12:P12"/>
    <mergeCell ref="A7:C7"/>
    <mergeCell ref="D7:O7"/>
    <mergeCell ref="K13:L13"/>
    <mergeCell ref="M13:N13"/>
    <mergeCell ref="O13:P13"/>
    <mergeCell ref="D66:P66"/>
    <mergeCell ref="D67:P67"/>
    <mergeCell ref="N1:P1"/>
    <mergeCell ref="E2:J2"/>
    <mergeCell ref="D3:L3"/>
    <mergeCell ref="K22:L22"/>
    <mergeCell ref="M22:N22"/>
    <mergeCell ref="A17:D17"/>
    <mergeCell ref="A18:D18"/>
    <mergeCell ref="A19:D19"/>
    <mergeCell ref="A20:D20"/>
    <mergeCell ref="A24:B24"/>
    <mergeCell ref="A28:B28"/>
    <mergeCell ref="G28:H28"/>
    <mergeCell ref="A25:B25"/>
    <mergeCell ref="G25:H25"/>
    <mergeCell ref="A26:B26"/>
    <mergeCell ref="G26:H26"/>
    <mergeCell ref="A27:B27"/>
    <mergeCell ref="G27:H27"/>
    <mergeCell ref="G24:H24"/>
    <mergeCell ref="A22:B23"/>
    <mergeCell ref="C22:F22"/>
    <mergeCell ref="G22:H22"/>
    <mergeCell ref="A29:B29"/>
    <mergeCell ref="G29:H29"/>
    <mergeCell ref="A30:B30"/>
    <mergeCell ref="G30:H30"/>
    <mergeCell ref="A31:B31"/>
    <mergeCell ref="G31:H31"/>
    <mergeCell ref="A32:B32"/>
    <mergeCell ref="G32:H32"/>
    <mergeCell ref="A33:B33"/>
    <mergeCell ref="G33:H33"/>
    <mergeCell ref="K34:L34"/>
    <mergeCell ref="A41:C41"/>
    <mergeCell ref="E41:F41"/>
    <mergeCell ref="G41:H41"/>
    <mergeCell ref="A36:P36"/>
    <mergeCell ref="A37:C38"/>
    <mergeCell ref="D37:F37"/>
    <mergeCell ref="G37:J37"/>
    <mergeCell ref="K37:M37"/>
    <mergeCell ref="N37:P37"/>
    <mergeCell ref="A40:C40"/>
    <mergeCell ref="E40:F40"/>
    <mergeCell ref="G40:H40"/>
    <mergeCell ref="E38:F38"/>
    <mergeCell ref="G38:H38"/>
    <mergeCell ref="A39:C39"/>
    <mergeCell ref="E39:F39"/>
    <mergeCell ref="G39:H39"/>
    <mergeCell ref="A34:B34"/>
    <mergeCell ref="G34:H34"/>
    <mergeCell ref="A42:C42"/>
    <mergeCell ref="E42:F42"/>
    <mergeCell ref="G42:H42"/>
    <mergeCell ref="A52:B52"/>
    <mergeCell ref="A46:C46"/>
    <mergeCell ref="E46:F46"/>
    <mergeCell ref="G46:H46"/>
    <mergeCell ref="A48:P48"/>
    <mergeCell ref="A49:B50"/>
    <mergeCell ref="A51:B51"/>
    <mergeCell ref="I52:J52"/>
    <mergeCell ref="C49:H49"/>
    <mergeCell ref="I49:J50"/>
    <mergeCell ref="A43:C43"/>
    <mergeCell ref="A44:C44"/>
    <mergeCell ref="E44:F44"/>
    <mergeCell ref="G44:H44"/>
    <mergeCell ref="A45:C45"/>
    <mergeCell ref="E45:F45"/>
    <mergeCell ref="G45:H45"/>
    <mergeCell ref="E43:F43"/>
    <mergeCell ref="G43:H43"/>
    <mergeCell ref="O60:P60"/>
    <mergeCell ref="I51:J51"/>
    <mergeCell ref="A65:C65"/>
    <mergeCell ref="A61:B61"/>
    <mergeCell ref="C62:J62"/>
    <mergeCell ref="O59:P59"/>
    <mergeCell ref="A60:B60"/>
    <mergeCell ref="C60:N60"/>
    <mergeCell ref="I54:J54"/>
    <mergeCell ref="C61:N61"/>
    <mergeCell ref="A62:B62"/>
    <mergeCell ref="A54:B54"/>
    <mergeCell ref="A53:B53"/>
    <mergeCell ref="I53:J53"/>
    <mergeCell ref="A55:B55"/>
    <mergeCell ref="I55:J55"/>
    <mergeCell ref="A56:B56"/>
    <mergeCell ref="I56:J56"/>
    <mergeCell ref="C59:N59"/>
    <mergeCell ref="O61:P61"/>
    <mergeCell ref="A57:B57"/>
    <mergeCell ref="A58:P58"/>
    <mergeCell ref="D65:P65"/>
    <mergeCell ref="G88:H88"/>
    <mergeCell ref="G89:H89"/>
    <mergeCell ref="A64:P64"/>
    <mergeCell ref="O62:P62"/>
    <mergeCell ref="A59:B59"/>
    <mergeCell ref="A66:C66"/>
    <mergeCell ref="A67:C67"/>
    <mergeCell ref="A83:D83"/>
    <mergeCell ref="K81:L81"/>
    <mergeCell ref="M81:N81"/>
    <mergeCell ref="O81:P81"/>
    <mergeCell ref="A86:D86"/>
    <mergeCell ref="G86:H86"/>
    <mergeCell ref="A87:D87"/>
    <mergeCell ref="G87:H87"/>
    <mergeCell ref="A72:A74"/>
    <mergeCell ref="C72:I72"/>
    <mergeCell ref="C73:I73"/>
    <mergeCell ref="B70:B71"/>
    <mergeCell ref="C70:I71"/>
    <mergeCell ref="J70:J71"/>
    <mergeCell ref="A69:P69"/>
    <mergeCell ref="A70:A71"/>
    <mergeCell ref="A68:P68"/>
    <mergeCell ref="A84:D84"/>
    <mergeCell ref="G84:H84"/>
    <mergeCell ref="A85:D85"/>
    <mergeCell ref="G85:H85"/>
    <mergeCell ref="A80:P80"/>
    <mergeCell ref="A81:D82"/>
    <mergeCell ref="O82:P82"/>
    <mergeCell ref="A76:A78"/>
    <mergeCell ref="C78:I78"/>
    <mergeCell ref="E81:F81"/>
    <mergeCell ref="G81:H81"/>
    <mergeCell ref="G82:H82"/>
    <mergeCell ref="K82:L82"/>
    <mergeCell ref="M82:N82"/>
    <mergeCell ref="G90:H90"/>
    <mergeCell ref="G91:H91"/>
    <mergeCell ref="G92:H92"/>
    <mergeCell ref="G93:H93"/>
    <mergeCell ref="G104:H104"/>
    <mergeCell ref="G105:H105"/>
    <mergeCell ref="A110:D110"/>
    <mergeCell ref="G110:H110"/>
    <mergeCell ref="G95:H95"/>
    <mergeCell ref="G106:H106"/>
    <mergeCell ref="G107:H107"/>
    <mergeCell ref="G96:H96"/>
    <mergeCell ref="G97:H97"/>
    <mergeCell ref="G98:H98"/>
    <mergeCell ref="G99:H99"/>
    <mergeCell ref="G100:H100"/>
    <mergeCell ref="G101:H101"/>
    <mergeCell ref="G102:H102"/>
    <mergeCell ref="A109:D109"/>
    <mergeCell ref="G109:H109"/>
    <mergeCell ref="G108:H108"/>
    <mergeCell ref="G94:H94"/>
    <mergeCell ref="G103:H103"/>
    <mergeCell ref="A149:P149"/>
    <mergeCell ref="A141:D141"/>
    <mergeCell ref="A142:D142"/>
    <mergeCell ref="A144:P144"/>
    <mergeCell ref="A145:P145"/>
    <mergeCell ref="A146:P146"/>
    <mergeCell ref="A147:P147"/>
    <mergeCell ref="A135:D135"/>
    <mergeCell ref="A136:D136"/>
    <mergeCell ref="A137:D137"/>
    <mergeCell ref="A138:D138"/>
    <mergeCell ref="A139:D139"/>
    <mergeCell ref="A140:D140"/>
    <mergeCell ref="G113:H113"/>
    <mergeCell ref="M133:M134"/>
    <mergeCell ref="A111:D111"/>
    <mergeCell ref="G111:H111"/>
    <mergeCell ref="A113:D113"/>
    <mergeCell ref="E133:H133"/>
    <mergeCell ref="I133:I134"/>
    <mergeCell ref="G126:H126"/>
    <mergeCell ref="G127:H127"/>
    <mergeCell ref="A126:D126"/>
    <mergeCell ref="A132:P132"/>
    <mergeCell ref="G128:H128"/>
    <mergeCell ref="G130:H130"/>
    <mergeCell ref="A133:D134"/>
    <mergeCell ref="A128:D128"/>
    <mergeCell ref="A115:D115"/>
    <mergeCell ref="G115:H115"/>
    <mergeCell ref="A129:D129"/>
    <mergeCell ref="A123:D123"/>
    <mergeCell ref="A117:D117"/>
    <mergeCell ref="G117:H117"/>
    <mergeCell ref="A122:D122"/>
    <mergeCell ref="G123:H123"/>
    <mergeCell ref="A112:D112"/>
    <mergeCell ref="K122:L122"/>
    <mergeCell ref="M122:N122"/>
    <mergeCell ref="O122:P122"/>
    <mergeCell ref="J133:J134"/>
    <mergeCell ref="A120:D120"/>
    <mergeCell ref="A121:D121"/>
    <mergeCell ref="G114:H114"/>
    <mergeCell ref="G129:H129"/>
    <mergeCell ref="G118:H118"/>
    <mergeCell ref="G120:H120"/>
    <mergeCell ref="G121:H121"/>
    <mergeCell ref="G122:H122"/>
    <mergeCell ref="A114:D114"/>
    <mergeCell ref="G124:H124"/>
    <mergeCell ref="G125:H125"/>
    <mergeCell ref="A116:D116"/>
    <mergeCell ref="G116:H116"/>
    <mergeCell ref="A131:D131"/>
    <mergeCell ref="G131:H131"/>
    <mergeCell ref="K133:K134"/>
    <mergeCell ref="G119:H119"/>
  </mergeCells>
  <phoneticPr fontId="12" type="noConversion"/>
  <printOptions horizontalCentered="1"/>
  <pageMargins left="0" right="0" top="0" bottom="0" header="0" footer="0"/>
  <pageSetup paperSize="9" scale="62" orientation="portrait" r:id="rId1"/>
</worksheet>
</file>

<file path=xl/worksheets/sheet5.xml><?xml version="1.0" encoding="utf-8"?>
<worksheet xmlns="http://schemas.openxmlformats.org/spreadsheetml/2006/main" xmlns:r="http://schemas.openxmlformats.org/officeDocument/2006/relationships">
  <sheetPr>
    <tabColor rgb="FFFFC000"/>
  </sheetPr>
  <dimension ref="A1:P172"/>
  <sheetViews>
    <sheetView showZeros="0" zoomScaleNormal="100" zoomScaleSheetLayoutView="79" workbookViewId="0">
      <selection activeCell="S9" sqref="S9"/>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85546875" style="46" customWidth="1"/>
    <col min="7" max="7" width="7.140625" style="46" customWidth="1"/>
    <col min="8" max="8" width="6.28515625" style="46" customWidth="1"/>
    <col min="9" max="9" width="11.5703125" style="46" customWidth="1"/>
    <col min="10" max="10" width="11.140625" style="46" customWidth="1"/>
    <col min="11" max="11" width="11.5703125" style="46" customWidth="1"/>
    <col min="12" max="12" width="9.85546875" style="46" customWidth="1"/>
    <col min="13" max="14" width="11.140625" style="46" customWidth="1"/>
    <col min="15" max="15" width="11.5703125" style="46" customWidth="1"/>
    <col min="16" max="16" width="11.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85" t="s">
        <v>583</v>
      </c>
      <c r="E8" s="286"/>
      <c r="F8" s="286"/>
      <c r="G8" s="286"/>
      <c r="H8" s="286"/>
      <c r="I8" s="286"/>
      <c r="J8" s="286"/>
      <c r="K8" s="286"/>
      <c r="L8" s="286"/>
      <c r="M8" s="286"/>
      <c r="N8" s="286"/>
      <c r="O8" s="287"/>
      <c r="P8" s="208">
        <v>2369</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05" t="s">
        <v>91</v>
      </c>
      <c r="B14" s="342"/>
      <c r="C14" s="342"/>
      <c r="D14" s="306"/>
      <c r="E14" s="2" t="s">
        <v>204</v>
      </c>
      <c r="F14" s="208"/>
      <c r="G14" s="191" t="s">
        <v>72</v>
      </c>
      <c r="H14" s="192"/>
      <c r="I14" s="3">
        <f>I15+I16+I17+I18+I19+I20+I21</f>
        <v>117831.09999999998</v>
      </c>
      <c r="J14" s="3">
        <f>J15+J16+J17+J18+J19+J20</f>
        <v>134689.90000000002</v>
      </c>
      <c r="K14" s="3">
        <f>K15+K16+K17+K18+K19+K20</f>
        <v>153500</v>
      </c>
      <c r="L14" s="82"/>
      <c r="M14" s="3">
        <f>M15+M16+M17+M18+M19+M20</f>
        <v>161498.10000000003</v>
      </c>
      <c r="N14" s="82"/>
      <c r="O14" s="3">
        <f>O15+O16+O17+O18+O19+O20</f>
        <v>152418.1</v>
      </c>
      <c r="P14" s="48"/>
    </row>
    <row r="15" spans="1:16" s="51" customFormat="1" ht="23.45" customHeight="1">
      <c r="A15" s="245" t="s">
        <v>323</v>
      </c>
      <c r="B15" s="197"/>
      <c r="C15" s="197"/>
      <c r="D15" s="198"/>
      <c r="E15" s="2"/>
      <c r="F15" s="222">
        <v>21</v>
      </c>
      <c r="G15" s="193" t="s">
        <v>72</v>
      </c>
      <c r="H15" s="194"/>
      <c r="I15" s="223">
        <f>I90</f>
        <v>52671.199999999997</v>
      </c>
      <c r="J15" s="223">
        <f>J90</f>
        <v>53334.8</v>
      </c>
      <c r="K15" s="223">
        <f>K90</f>
        <v>65686.3</v>
      </c>
      <c r="L15" s="242"/>
      <c r="M15" s="223">
        <f>M90</f>
        <v>65686.3</v>
      </c>
      <c r="N15" s="50"/>
      <c r="O15" s="223">
        <f>O90</f>
        <v>65686.3</v>
      </c>
      <c r="P15" s="194"/>
    </row>
    <row r="16" spans="1:16" ht="18.75" customHeight="1">
      <c r="A16" s="245" t="s">
        <v>128</v>
      </c>
      <c r="B16" s="197"/>
      <c r="C16" s="197"/>
      <c r="D16" s="198"/>
      <c r="E16" s="2"/>
      <c r="F16" s="222">
        <v>22</v>
      </c>
      <c r="G16" s="193" t="s">
        <v>72</v>
      </c>
      <c r="H16" s="194"/>
      <c r="I16" s="223">
        <f>I94</f>
        <v>14256.199999999999</v>
      </c>
      <c r="J16" s="223">
        <f>J94</f>
        <v>17832.300000000003</v>
      </c>
      <c r="K16" s="223">
        <f>K94</f>
        <v>16835.099999999999</v>
      </c>
      <c r="L16" s="242"/>
      <c r="M16" s="223">
        <f>M94</f>
        <v>17337.100000000002</v>
      </c>
      <c r="N16" s="50"/>
      <c r="O16" s="223">
        <f>O94</f>
        <v>17735.599999999999</v>
      </c>
      <c r="P16" s="194"/>
    </row>
    <row r="17" spans="1:16" ht="30.75" customHeight="1">
      <c r="A17" s="263" t="s">
        <v>124</v>
      </c>
      <c r="B17" s="264"/>
      <c r="C17" s="264"/>
      <c r="D17" s="265"/>
      <c r="E17" s="2"/>
      <c r="F17" s="222">
        <v>27</v>
      </c>
      <c r="G17" s="193" t="s">
        <v>72</v>
      </c>
      <c r="H17" s="194"/>
      <c r="I17" s="223">
        <f>I117+I152</f>
        <v>874.2</v>
      </c>
      <c r="J17" s="223">
        <f>J117+J152</f>
        <v>1199.5999999999999</v>
      </c>
      <c r="K17" s="223">
        <f>K117+K152</f>
        <v>1273.3</v>
      </c>
      <c r="L17" s="242"/>
      <c r="M17" s="223">
        <f>M117+M152</f>
        <v>1278.5999999999999</v>
      </c>
      <c r="N17" s="50"/>
      <c r="O17" s="223">
        <f>O117+O152</f>
        <v>1280.5</v>
      </c>
      <c r="P17" s="194"/>
    </row>
    <row r="18" spans="1:16" ht="24.75" customHeight="1">
      <c r="A18" s="263" t="s">
        <v>333</v>
      </c>
      <c r="B18" s="264"/>
      <c r="C18" s="264"/>
      <c r="D18" s="265"/>
      <c r="E18" s="2"/>
      <c r="F18" s="222">
        <v>28</v>
      </c>
      <c r="G18" s="193" t="s">
        <v>72</v>
      </c>
      <c r="H18" s="194"/>
      <c r="I18" s="223">
        <f>I121</f>
        <v>27.9</v>
      </c>
      <c r="J18" s="223">
        <f>J121</f>
        <v>139.10000000000002</v>
      </c>
      <c r="K18" s="223">
        <f>K121</f>
        <v>45.8</v>
      </c>
      <c r="L18" s="242"/>
      <c r="M18" s="223">
        <f>M121</f>
        <v>47.1</v>
      </c>
      <c r="N18" s="50"/>
      <c r="O18" s="223">
        <f>O121</f>
        <v>48.5</v>
      </c>
      <c r="P18" s="194"/>
    </row>
    <row r="19" spans="1:16" ht="23.25" customHeight="1">
      <c r="A19" s="263" t="s">
        <v>325</v>
      </c>
      <c r="B19" s="264"/>
      <c r="C19" s="264"/>
      <c r="D19" s="265"/>
      <c r="E19" s="2"/>
      <c r="F19" s="222">
        <v>31</v>
      </c>
      <c r="G19" s="193" t="s">
        <v>72</v>
      </c>
      <c r="H19" s="194"/>
      <c r="I19" s="223">
        <f>I127</f>
        <v>6477.2</v>
      </c>
      <c r="J19" s="223">
        <f>J127</f>
        <v>12443.400000000001</v>
      </c>
      <c r="K19" s="223">
        <f>K127</f>
        <v>18732.600000000002</v>
      </c>
      <c r="L19" s="242"/>
      <c r="M19" s="223">
        <f>M127</f>
        <v>24023.3</v>
      </c>
      <c r="N19" s="50"/>
      <c r="O19" s="223">
        <f>O127</f>
        <v>12287.6</v>
      </c>
      <c r="P19" s="194"/>
    </row>
    <row r="20" spans="1:16" ht="24" customHeight="1">
      <c r="A20" s="263" t="s">
        <v>324</v>
      </c>
      <c r="B20" s="264"/>
      <c r="C20" s="264"/>
      <c r="D20" s="265"/>
      <c r="E20" s="2"/>
      <c r="F20" s="222">
        <v>33</v>
      </c>
      <c r="G20" s="193" t="s">
        <v>72</v>
      </c>
      <c r="H20" s="194"/>
      <c r="I20" s="223">
        <f>I140</f>
        <v>43523</v>
      </c>
      <c r="J20" s="223">
        <f>J140</f>
        <v>49740.700000000012</v>
      </c>
      <c r="K20" s="223">
        <f>K140</f>
        <v>50926.9</v>
      </c>
      <c r="L20" s="242"/>
      <c r="M20" s="223">
        <f>M140</f>
        <v>53125.7</v>
      </c>
      <c r="N20" s="50"/>
      <c r="O20" s="223">
        <f>O140</f>
        <v>55379.600000000006</v>
      </c>
      <c r="P20" s="194"/>
    </row>
    <row r="21" spans="1:16" ht="24" customHeight="1">
      <c r="A21" s="197" t="s">
        <v>633</v>
      </c>
      <c r="B21" s="197"/>
      <c r="C21" s="197"/>
      <c r="D21" s="198"/>
      <c r="E21" s="2"/>
      <c r="F21" s="222">
        <v>92</v>
      </c>
      <c r="G21" s="266" t="s">
        <v>72</v>
      </c>
      <c r="H21" s="267"/>
      <c r="I21" s="223">
        <f>I150</f>
        <v>1.4</v>
      </c>
      <c r="J21" s="223"/>
      <c r="K21" s="223"/>
      <c r="L21" s="223"/>
      <c r="M21" s="223"/>
      <c r="N21" s="70"/>
      <c r="O21" s="223"/>
      <c r="P21" s="208"/>
    </row>
    <row r="22" spans="1:16" ht="12.75" customHeight="1">
      <c r="A22" s="27"/>
      <c r="B22" s="221"/>
      <c r="C22" s="221"/>
      <c r="D22" s="221"/>
      <c r="E22" s="98"/>
      <c r="F22" s="99"/>
      <c r="G22" s="221"/>
      <c r="H22" s="221"/>
      <c r="I22" s="221"/>
      <c r="J22" s="221"/>
      <c r="K22" s="221"/>
      <c r="L22" s="221"/>
      <c r="M22" s="221"/>
      <c r="N22" s="100"/>
      <c r="O22" s="221"/>
      <c r="P22" s="221"/>
    </row>
    <row r="23" spans="1:16" ht="7.5" customHeight="1"/>
    <row r="24" spans="1:16" ht="18" customHeight="1">
      <c r="A24" s="288" t="s">
        <v>59</v>
      </c>
      <c r="B24" s="290"/>
      <c r="C24" s="268" t="s">
        <v>58</v>
      </c>
      <c r="D24" s="262"/>
      <c r="E24" s="262"/>
      <c r="F24" s="269"/>
      <c r="G24" s="273">
        <v>2016</v>
      </c>
      <c r="H24" s="275"/>
      <c r="I24" s="208">
        <v>2017</v>
      </c>
      <c r="J24" s="208">
        <v>2018</v>
      </c>
      <c r="K24" s="268">
        <v>2019</v>
      </c>
      <c r="L24" s="269"/>
      <c r="M24" s="268">
        <v>2020</v>
      </c>
      <c r="N24" s="269"/>
      <c r="O24" s="268">
        <v>2021</v>
      </c>
      <c r="P24" s="269"/>
    </row>
    <row r="25" spans="1:16" ht="15" customHeight="1">
      <c r="A25" s="291"/>
      <c r="B25" s="293"/>
      <c r="C25" s="208" t="s">
        <v>112</v>
      </c>
      <c r="D25" s="208" t="s">
        <v>113</v>
      </c>
      <c r="E25" s="2" t="s">
        <v>89</v>
      </c>
      <c r="F25" s="222" t="s">
        <v>90</v>
      </c>
      <c r="G25" s="273" t="s">
        <v>68</v>
      </c>
      <c r="H25" s="275"/>
      <c r="I25" s="208" t="s">
        <v>68</v>
      </c>
      <c r="J25" s="208" t="s">
        <v>69</v>
      </c>
      <c r="K25" s="273" t="s">
        <v>69</v>
      </c>
      <c r="L25" s="275"/>
      <c r="M25" s="273" t="s">
        <v>71</v>
      </c>
      <c r="N25" s="275"/>
      <c r="O25" s="273" t="s">
        <v>71</v>
      </c>
      <c r="P25" s="275"/>
    </row>
    <row r="26" spans="1:16" ht="42" customHeight="1">
      <c r="A26" s="296" t="s">
        <v>114</v>
      </c>
      <c r="B26" s="297"/>
      <c r="C26" s="53"/>
      <c r="D26" s="53"/>
      <c r="E26" s="101"/>
      <c r="F26" s="53"/>
      <c r="G26" s="298" t="s">
        <v>72</v>
      </c>
      <c r="H26" s="298"/>
      <c r="I26" s="83">
        <f>I27+I31+I35</f>
        <v>117831.09999999998</v>
      </c>
      <c r="J26" s="83">
        <f>J27+J31+J35</f>
        <v>134689.90000000002</v>
      </c>
      <c r="K26" s="83">
        <f t="shared" ref="K26:P26" si="0">K27+K31+K35</f>
        <v>153500</v>
      </c>
      <c r="L26" s="53">
        <f t="shared" si="0"/>
        <v>0</v>
      </c>
      <c r="M26" s="83">
        <f t="shared" si="0"/>
        <v>161498.10000000003</v>
      </c>
      <c r="N26" s="53">
        <f t="shared" si="0"/>
        <v>0</v>
      </c>
      <c r="O26" s="83">
        <f t="shared" si="0"/>
        <v>152418.1</v>
      </c>
      <c r="P26" s="53">
        <f t="shared" si="0"/>
        <v>0</v>
      </c>
    </row>
    <row r="27" spans="1:16" ht="34.5" customHeight="1">
      <c r="A27" s="294" t="s">
        <v>115</v>
      </c>
      <c r="B27" s="295"/>
      <c r="C27" s="54">
        <v>112</v>
      </c>
      <c r="D27" s="55" t="s">
        <v>334</v>
      </c>
      <c r="E27" s="102" t="s">
        <v>204</v>
      </c>
      <c r="F27" s="18"/>
      <c r="G27" s="276" t="s">
        <v>72</v>
      </c>
      <c r="H27" s="276"/>
      <c r="I27" s="19">
        <f>I28+I29+I30</f>
        <v>7835.3</v>
      </c>
      <c r="J27" s="19">
        <f>J28+J29+J30</f>
        <v>9499.2999999999993</v>
      </c>
      <c r="K27" s="19">
        <f>K28+K29+K30</f>
        <v>10879.7</v>
      </c>
      <c r="L27" s="35"/>
      <c r="M27" s="19">
        <f>M28+M29+M30</f>
        <v>11241.3</v>
      </c>
      <c r="N27" s="35"/>
      <c r="O27" s="19">
        <f>O28+O29+O30</f>
        <v>11661.4</v>
      </c>
      <c r="P27" s="56"/>
    </row>
    <row r="28" spans="1:16" ht="20.25" customHeight="1">
      <c r="A28" s="258" t="s">
        <v>335</v>
      </c>
      <c r="B28" s="260"/>
      <c r="C28" s="18"/>
      <c r="D28" s="18"/>
      <c r="E28" s="92"/>
      <c r="F28" s="18">
        <v>14</v>
      </c>
      <c r="G28" s="276" t="s">
        <v>72</v>
      </c>
      <c r="H28" s="276"/>
      <c r="I28" s="19">
        <v>7835.3</v>
      </c>
      <c r="J28" s="19">
        <v>9499.2999999999993</v>
      </c>
      <c r="K28" s="19">
        <v>10879.7</v>
      </c>
      <c r="L28" s="35"/>
      <c r="M28" s="19">
        <v>11241.3</v>
      </c>
      <c r="N28" s="35"/>
      <c r="O28" s="19">
        <v>11661.4</v>
      </c>
      <c r="P28" s="56"/>
    </row>
    <row r="29" spans="1:16" ht="12.75" customHeight="1">
      <c r="A29" s="268"/>
      <c r="B29" s="269"/>
      <c r="C29" s="18"/>
      <c r="D29" s="18"/>
      <c r="E29" s="92"/>
      <c r="F29" s="18"/>
      <c r="G29" s="276" t="s">
        <v>72</v>
      </c>
      <c r="H29" s="276"/>
      <c r="I29" s="208"/>
      <c r="J29" s="37"/>
      <c r="K29" s="18"/>
      <c r="L29" s="56"/>
      <c r="M29" s="37"/>
      <c r="N29" s="56"/>
      <c r="O29" s="37"/>
      <c r="P29" s="56"/>
    </row>
    <row r="30" spans="1:16" ht="12.75" customHeight="1">
      <c r="A30" s="280"/>
      <c r="B30" s="280"/>
      <c r="C30" s="18"/>
      <c r="D30" s="18"/>
      <c r="E30" s="92"/>
      <c r="F30" s="18"/>
      <c r="G30" s="276" t="s">
        <v>72</v>
      </c>
      <c r="H30" s="276"/>
      <c r="I30" s="208"/>
      <c r="J30" s="37"/>
      <c r="K30" s="18"/>
      <c r="L30" s="56"/>
      <c r="M30" s="37"/>
      <c r="N30" s="56"/>
      <c r="O30" s="37"/>
      <c r="P30" s="56"/>
    </row>
    <row r="31" spans="1:16" ht="37.5" customHeight="1">
      <c r="A31" s="294" t="s">
        <v>116</v>
      </c>
      <c r="B31" s="295"/>
      <c r="C31" s="54">
        <v>112</v>
      </c>
      <c r="D31" s="18"/>
      <c r="E31" s="92"/>
      <c r="F31" s="18"/>
      <c r="G31" s="276" t="s">
        <v>72</v>
      </c>
      <c r="H31" s="276"/>
      <c r="I31" s="208"/>
      <c r="J31" s="18">
        <f>J32+J33+J34</f>
        <v>0</v>
      </c>
      <c r="K31" s="18"/>
      <c r="L31" s="56"/>
      <c r="M31" s="18">
        <f>M32+M33+M34</f>
        <v>0</v>
      </c>
      <c r="N31" s="56"/>
      <c r="O31" s="18">
        <f>O32+O33+O34</f>
        <v>0</v>
      </c>
      <c r="P31" s="56"/>
    </row>
    <row r="32" spans="1:16" ht="12.75" customHeight="1">
      <c r="A32" s="280"/>
      <c r="B32" s="280"/>
      <c r="C32" s="18"/>
      <c r="D32" s="18"/>
      <c r="E32" s="92"/>
      <c r="F32" s="18"/>
      <c r="G32" s="276" t="s">
        <v>72</v>
      </c>
      <c r="H32" s="276"/>
      <c r="I32" s="208"/>
      <c r="J32" s="37"/>
      <c r="K32" s="18"/>
      <c r="L32" s="56"/>
      <c r="M32" s="37"/>
      <c r="N32" s="56"/>
      <c r="O32" s="37"/>
      <c r="P32" s="56"/>
    </row>
    <row r="33" spans="1:16" ht="12.75" customHeight="1">
      <c r="A33" s="268"/>
      <c r="B33" s="269"/>
      <c r="C33" s="18"/>
      <c r="D33" s="18"/>
      <c r="E33" s="92"/>
      <c r="F33" s="18"/>
      <c r="G33" s="273" t="s">
        <v>72</v>
      </c>
      <c r="H33" s="275"/>
      <c r="I33" s="208"/>
      <c r="J33" s="37"/>
      <c r="K33" s="18"/>
      <c r="L33" s="56"/>
      <c r="M33" s="37"/>
      <c r="N33" s="56"/>
      <c r="O33" s="37"/>
      <c r="P33" s="56"/>
    </row>
    <row r="34" spans="1:16" ht="12.75" customHeight="1">
      <c r="A34" s="268"/>
      <c r="B34" s="269"/>
      <c r="C34" s="18"/>
      <c r="D34" s="18"/>
      <c r="E34" s="92"/>
      <c r="F34" s="18"/>
      <c r="G34" s="273" t="s">
        <v>72</v>
      </c>
      <c r="H34" s="275"/>
      <c r="I34" s="208"/>
      <c r="J34" s="37"/>
      <c r="K34" s="18"/>
      <c r="L34" s="56"/>
      <c r="M34" s="37"/>
      <c r="N34" s="56"/>
      <c r="O34" s="37"/>
      <c r="P34" s="56"/>
    </row>
    <row r="35" spans="1:16" ht="47.25" customHeight="1">
      <c r="A35" s="302" t="s">
        <v>117</v>
      </c>
      <c r="B35" s="303"/>
      <c r="C35" s="54">
        <v>111</v>
      </c>
      <c r="D35" s="18"/>
      <c r="E35" s="92"/>
      <c r="F35" s="18"/>
      <c r="G35" s="273" t="s">
        <v>72</v>
      </c>
      <c r="H35" s="275"/>
      <c r="I35" s="19">
        <f>I14-(I27+I31)</f>
        <v>109995.79999999997</v>
      </c>
      <c r="J35" s="19">
        <f>J14-(J27+J31)</f>
        <v>125190.60000000002</v>
      </c>
      <c r="K35" s="83">
        <f>K14-(K27+K31)</f>
        <v>142620.29999999999</v>
      </c>
      <c r="L35" s="56"/>
      <c r="M35" s="19">
        <f>M14-(M27+M31)</f>
        <v>150256.80000000005</v>
      </c>
      <c r="N35" s="56"/>
      <c r="O35" s="19">
        <f>O14-(O27+O31)</f>
        <v>140756.70000000001</v>
      </c>
      <c r="P35" s="56"/>
    </row>
    <row r="36" spans="1:16" ht="12.75" customHeight="1">
      <c r="A36" s="268"/>
      <c r="B36" s="269"/>
      <c r="C36" s="18"/>
      <c r="D36" s="18"/>
      <c r="E36" s="92"/>
      <c r="F36" s="18"/>
      <c r="G36" s="273" t="s">
        <v>72</v>
      </c>
      <c r="H36" s="275"/>
      <c r="I36" s="208"/>
      <c r="J36" s="18"/>
      <c r="K36" s="268"/>
      <c r="L36" s="269"/>
      <c r="M36" s="78"/>
      <c r="N36" s="56"/>
      <c r="O36" s="78"/>
      <c r="P36" s="56"/>
    </row>
    <row r="37" spans="1:16" ht="12.75" customHeight="1"/>
    <row r="38" spans="1:16" ht="12.75" customHeight="1">
      <c r="A38" s="299" t="s">
        <v>467</v>
      </c>
      <c r="B38" s="259"/>
      <c r="C38" s="259"/>
      <c r="D38" s="259"/>
      <c r="E38" s="259"/>
      <c r="F38" s="259"/>
      <c r="G38" s="259"/>
      <c r="H38" s="259"/>
      <c r="I38" s="259"/>
      <c r="J38" s="259"/>
      <c r="K38" s="259"/>
      <c r="L38" s="259"/>
      <c r="M38" s="259"/>
      <c r="N38" s="259"/>
      <c r="O38" s="259"/>
      <c r="P38" s="260"/>
    </row>
    <row r="39" spans="1:16" ht="12.75" customHeight="1">
      <c r="A39" s="276" t="s">
        <v>59</v>
      </c>
      <c r="B39" s="276"/>
      <c r="C39" s="276"/>
      <c r="D39" s="276" t="s">
        <v>58</v>
      </c>
      <c r="E39" s="276"/>
      <c r="F39" s="276"/>
      <c r="G39" s="273" t="s">
        <v>635</v>
      </c>
      <c r="H39" s="274"/>
      <c r="I39" s="274"/>
      <c r="J39" s="275"/>
      <c r="K39" s="273" t="s">
        <v>485</v>
      </c>
      <c r="L39" s="274"/>
      <c r="M39" s="275"/>
      <c r="N39" s="273" t="s">
        <v>587</v>
      </c>
      <c r="O39" s="274"/>
      <c r="P39" s="275"/>
    </row>
    <row r="40" spans="1:16" ht="61.5" customHeight="1">
      <c r="A40" s="276"/>
      <c r="B40" s="276"/>
      <c r="C40" s="276"/>
      <c r="D40" s="208" t="s">
        <v>89</v>
      </c>
      <c r="E40" s="300" t="s">
        <v>105</v>
      </c>
      <c r="F40" s="300"/>
      <c r="G40" s="304" t="s">
        <v>102</v>
      </c>
      <c r="H40" s="304"/>
      <c r="I40" s="228" t="s">
        <v>103</v>
      </c>
      <c r="J40" s="228" t="s">
        <v>104</v>
      </c>
      <c r="K40" s="228" t="s">
        <v>102</v>
      </c>
      <c r="L40" s="228" t="s">
        <v>103</v>
      </c>
      <c r="M40" s="228" t="s">
        <v>104</v>
      </c>
      <c r="N40" s="228" t="s">
        <v>102</v>
      </c>
      <c r="O40" s="228" t="s">
        <v>103</v>
      </c>
      <c r="P40" s="228" t="s">
        <v>104</v>
      </c>
    </row>
    <row r="41" spans="1:16" ht="19.5" customHeight="1">
      <c r="A41" s="281" t="s">
        <v>66</v>
      </c>
      <c r="B41" s="281"/>
      <c r="C41" s="281"/>
      <c r="D41" s="18"/>
      <c r="E41" s="276"/>
      <c r="F41" s="276"/>
      <c r="G41" s="313">
        <f>G42</f>
        <v>153500</v>
      </c>
      <c r="H41" s="276"/>
      <c r="I41" s="208"/>
      <c r="J41" s="223">
        <f>J42</f>
        <v>153500</v>
      </c>
      <c r="K41" s="223">
        <f>K42</f>
        <v>161498.10000000003</v>
      </c>
      <c r="L41" s="208"/>
      <c r="M41" s="223">
        <f>M42</f>
        <v>161498.10000000003</v>
      </c>
      <c r="N41" s="223">
        <f>N42</f>
        <v>152418.1</v>
      </c>
      <c r="O41" s="208"/>
      <c r="P41" s="223">
        <f>P42</f>
        <v>152418.1</v>
      </c>
    </row>
    <row r="42" spans="1:16" s="57" customFormat="1" ht="19.5" customHeight="1">
      <c r="A42" s="301" t="s">
        <v>106</v>
      </c>
      <c r="B42" s="301"/>
      <c r="C42" s="301"/>
      <c r="D42" s="224" t="s">
        <v>110</v>
      </c>
      <c r="E42" s="308"/>
      <c r="F42" s="308"/>
      <c r="G42" s="309">
        <f>K14</f>
        <v>153500</v>
      </c>
      <c r="H42" s="308"/>
      <c r="I42" s="224"/>
      <c r="J42" s="225">
        <f>G42</f>
        <v>153500</v>
      </c>
      <c r="K42" s="225">
        <f>M14</f>
        <v>161498.10000000003</v>
      </c>
      <c r="L42" s="224"/>
      <c r="M42" s="225">
        <f>K42</f>
        <v>161498.10000000003</v>
      </c>
      <c r="N42" s="225">
        <f>O14</f>
        <v>152418.1</v>
      </c>
      <c r="O42" s="224"/>
      <c r="P42" s="225">
        <f>N42</f>
        <v>152418.1</v>
      </c>
    </row>
    <row r="43" spans="1:16" s="57" customFormat="1" ht="19.5" customHeight="1">
      <c r="A43" s="301" t="s">
        <v>107</v>
      </c>
      <c r="B43" s="301"/>
      <c r="C43" s="301"/>
      <c r="D43" s="224" t="s">
        <v>111</v>
      </c>
      <c r="E43" s="308"/>
      <c r="F43" s="308"/>
      <c r="G43" s="308"/>
      <c r="H43" s="308"/>
      <c r="I43" s="224"/>
      <c r="J43" s="224"/>
      <c r="K43" s="224"/>
      <c r="L43" s="224"/>
      <c r="M43" s="224"/>
      <c r="N43" s="224"/>
      <c r="O43" s="224"/>
      <c r="P43" s="224"/>
    </row>
    <row r="44" spans="1:16" ht="12.75" hidden="1" customHeight="1">
      <c r="A44" s="281"/>
      <c r="B44" s="281"/>
      <c r="C44" s="281"/>
      <c r="D44" s="18"/>
      <c r="E44" s="276"/>
      <c r="F44" s="276"/>
      <c r="G44" s="276"/>
      <c r="H44" s="276"/>
      <c r="I44" s="208"/>
      <c r="J44" s="208"/>
      <c r="K44" s="208"/>
      <c r="L44" s="208"/>
      <c r="M44" s="208"/>
      <c r="N44" s="208"/>
      <c r="O44" s="208"/>
      <c r="P44" s="208"/>
    </row>
    <row r="45" spans="1:16" ht="17.25" customHeight="1">
      <c r="A45" s="281" t="s">
        <v>66</v>
      </c>
      <c r="B45" s="281"/>
      <c r="C45" s="281"/>
      <c r="D45" s="18"/>
      <c r="E45" s="276"/>
      <c r="F45" s="276"/>
      <c r="G45" s="313">
        <f>G46+G47</f>
        <v>153500</v>
      </c>
      <c r="H45" s="276"/>
      <c r="I45" s="208"/>
      <c r="J45" s="223">
        <f>J46+J47</f>
        <v>153500</v>
      </c>
      <c r="K45" s="223">
        <f>K46+K47</f>
        <v>161498.10000000003</v>
      </c>
      <c r="L45" s="208"/>
      <c r="M45" s="223">
        <f>M46+M47</f>
        <v>161498.10000000003</v>
      </c>
      <c r="N45" s="223">
        <f>N46+N47</f>
        <v>152418.1</v>
      </c>
      <c r="O45" s="208"/>
      <c r="P45" s="223">
        <f>P46+P47</f>
        <v>152418.1</v>
      </c>
    </row>
    <row r="46" spans="1:16" s="57" customFormat="1" ht="16.5" customHeight="1">
      <c r="A46" s="301" t="s">
        <v>108</v>
      </c>
      <c r="B46" s="301"/>
      <c r="C46" s="301"/>
      <c r="D46" s="58"/>
      <c r="E46" s="308"/>
      <c r="F46" s="308"/>
      <c r="G46" s="309">
        <f>K27</f>
        <v>10879.7</v>
      </c>
      <c r="H46" s="308"/>
      <c r="I46" s="224"/>
      <c r="J46" s="225">
        <f>G46</f>
        <v>10879.7</v>
      </c>
      <c r="K46" s="225">
        <f>M27</f>
        <v>11241.3</v>
      </c>
      <c r="L46" s="224"/>
      <c r="M46" s="225">
        <f>K46</f>
        <v>11241.3</v>
      </c>
      <c r="N46" s="225">
        <f>O27</f>
        <v>11661.4</v>
      </c>
      <c r="O46" s="224"/>
      <c r="P46" s="225">
        <f>N46</f>
        <v>11661.4</v>
      </c>
    </row>
    <row r="47" spans="1:16" s="57" customFormat="1" ht="14.25" customHeight="1">
      <c r="A47" s="301" t="s">
        <v>109</v>
      </c>
      <c r="B47" s="301"/>
      <c r="C47" s="301"/>
      <c r="D47" s="58"/>
      <c r="E47" s="308"/>
      <c r="F47" s="308"/>
      <c r="G47" s="309">
        <f>K35</f>
        <v>142620.29999999999</v>
      </c>
      <c r="H47" s="308"/>
      <c r="I47" s="224"/>
      <c r="J47" s="225">
        <f>G47</f>
        <v>142620.29999999999</v>
      </c>
      <c r="K47" s="225">
        <f>M35</f>
        <v>150256.80000000005</v>
      </c>
      <c r="L47" s="224"/>
      <c r="M47" s="225">
        <f>K47</f>
        <v>150256.80000000005</v>
      </c>
      <c r="N47" s="225">
        <f>O35</f>
        <v>140756.70000000001</v>
      </c>
      <c r="O47" s="224"/>
      <c r="P47" s="225">
        <f>N47</f>
        <v>140756.70000000001</v>
      </c>
    </row>
    <row r="48" spans="1:16" ht="12.75" hidden="1" customHeight="1">
      <c r="A48" s="281"/>
      <c r="B48" s="281"/>
      <c r="C48" s="281"/>
      <c r="D48" s="18"/>
      <c r="E48" s="276"/>
      <c r="F48" s="276"/>
      <c r="G48" s="276"/>
      <c r="H48" s="276"/>
      <c r="I48" s="208"/>
      <c r="J48" s="208"/>
      <c r="K48" s="208"/>
      <c r="L48" s="208"/>
      <c r="M48" s="208"/>
      <c r="N48" s="208"/>
      <c r="O48" s="208"/>
      <c r="P48" s="208"/>
    </row>
    <row r="49" spans="1:16" ht="12.75" hidden="1" customHeight="1"/>
    <row r="50" spans="1:16" ht="12.75" hidden="1" customHeight="1">
      <c r="A50" s="314" t="s">
        <v>468</v>
      </c>
      <c r="B50" s="314"/>
      <c r="C50" s="314"/>
      <c r="D50" s="314"/>
      <c r="E50" s="314"/>
      <c r="F50" s="314"/>
      <c r="G50" s="314"/>
      <c r="H50" s="314"/>
      <c r="I50" s="314"/>
      <c r="J50" s="314"/>
      <c r="K50" s="314"/>
      <c r="L50" s="314"/>
      <c r="M50" s="314"/>
      <c r="N50" s="314"/>
      <c r="O50" s="314"/>
      <c r="P50" s="314"/>
    </row>
    <row r="51" spans="1:16" ht="12.75" hidden="1" customHeight="1">
      <c r="A51" s="276" t="s">
        <v>59</v>
      </c>
      <c r="B51" s="276"/>
      <c r="C51" s="276" t="s">
        <v>58</v>
      </c>
      <c r="D51" s="276"/>
      <c r="E51" s="276"/>
      <c r="F51" s="276"/>
      <c r="G51" s="276"/>
      <c r="H51" s="276"/>
      <c r="I51" s="288" t="s">
        <v>67</v>
      </c>
      <c r="J51" s="290"/>
      <c r="K51" s="208">
        <v>2013</v>
      </c>
      <c r="L51" s="208">
        <v>2014</v>
      </c>
      <c r="M51" s="208">
        <v>2015</v>
      </c>
      <c r="N51" s="208">
        <v>2016</v>
      </c>
      <c r="O51" s="208">
        <v>2017</v>
      </c>
      <c r="P51" s="208">
        <v>2018</v>
      </c>
    </row>
    <row r="52" spans="1:16" ht="55.5" hidden="1" customHeight="1">
      <c r="A52" s="276"/>
      <c r="B52" s="276"/>
      <c r="C52" s="222" t="s">
        <v>60</v>
      </c>
      <c r="D52" s="222" t="s">
        <v>61</v>
      </c>
      <c r="E52" s="94" t="s">
        <v>62</v>
      </c>
      <c r="F52" s="222" t="s">
        <v>63</v>
      </c>
      <c r="G52" s="222" t="s">
        <v>64</v>
      </c>
      <c r="H52" s="222" t="s">
        <v>65</v>
      </c>
      <c r="I52" s="291"/>
      <c r="J52" s="293"/>
      <c r="K52" s="228" t="s">
        <v>68</v>
      </c>
      <c r="L52" s="228" t="s">
        <v>68</v>
      </c>
      <c r="M52" s="228" t="s">
        <v>69</v>
      </c>
      <c r="N52" s="228" t="s">
        <v>70</v>
      </c>
      <c r="O52" s="228" t="s">
        <v>71</v>
      </c>
      <c r="P52" s="228" t="s">
        <v>71</v>
      </c>
    </row>
    <row r="53" spans="1:16" ht="12.75" hidden="1" customHeight="1">
      <c r="A53" s="305" t="s">
        <v>66</v>
      </c>
      <c r="B53" s="306"/>
      <c r="C53" s="53"/>
      <c r="D53" s="53"/>
      <c r="E53" s="95"/>
      <c r="F53" s="53"/>
      <c r="G53" s="53"/>
      <c r="H53" s="53"/>
      <c r="I53" s="261"/>
      <c r="J53" s="307"/>
      <c r="K53" s="229" t="s">
        <v>72</v>
      </c>
      <c r="L53" s="229" t="s">
        <v>72</v>
      </c>
      <c r="M53" s="53"/>
      <c r="N53" s="53"/>
      <c r="O53" s="53"/>
      <c r="P53" s="53"/>
    </row>
    <row r="54" spans="1:16" ht="12.75" hidden="1" customHeight="1">
      <c r="A54" s="285"/>
      <c r="B54" s="287"/>
      <c r="C54" s="18"/>
      <c r="D54" s="18"/>
      <c r="E54" s="92"/>
      <c r="F54" s="18"/>
      <c r="G54" s="18"/>
      <c r="H54" s="18"/>
      <c r="I54" s="268"/>
      <c r="J54" s="269"/>
      <c r="K54" s="208" t="s">
        <v>72</v>
      </c>
      <c r="L54" s="208" t="s">
        <v>72</v>
      </c>
      <c r="M54" s="18"/>
      <c r="N54" s="18"/>
      <c r="O54" s="18"/>
      <c r="P54" s="18"/>
    </row>
    <row r="55" spans="1:16" ht="12.75" hidden="1" customHeight="1">
      <c r="A55" s="268"/>
      <c r="B55" s="269"/>
      <c r="C55" s="18"/>
      <c r="D55" s="18"/>
      <c r="E55" s="92"/>
      <c r="F55" s="18"/>
      <c r="G55" s="18"/>
      <c r="H55" s="18"/>
      <c r="I55" s="268"/>
      <c r="J55" s="269"/>
      <c r="K55" s="208" t="s">
        <v>72</v>
      </c>
      <c r="L55" s="208" t="s">
        <v>72</v>
      </c>
      <c r="M55" s="18"/>
      <c r="N55" s="18"/>
      <c r="O55" s="18"/>
      <c r="P55" s="18"/>
    </row>
    <row r="56" spans="1:16" ht="12.75" hidden="1" customHeight="1">
      <c r="A56" s="268"/>
      <c r="B56" s="269"/>
      <c r="C56" s="18"/>
      <c r="D56" s="18"/>
      <c r="E56" s="92"/>
      <c r="F56" s="18"/>
      <c r="G56" s="18"/>
      <c r="H56" s="18"/>
      <c r="I56" s="268"/>
      <c r="J56" s="269"/>
      <c r="K56" s="208" t="s">
        <v>72</v>
      </c>
      <c r="L56" s="208" t="s">
        <v>72</v>
      </c>
      <c r="M56" s="18"/>
      <c r="N56" s="18"/>
      <c r="O56" s="18"/>
      <c r="P56" s="18"/>
    </row>
    <row r="57" spans="1:16" ht="12.75" hidden="1" customHeight="1">
      <c r="A57" s="268"/>
      <c r="B57" s="269"/>
      <c r="C57" s="18"/>
      <c r="D57" s="18"/>
      <c r="E57" s="92"/>
      <c r="F57" s="18"/>
      <c r="G57" s="18"/>
      <c r="H57" s="18"/>
      <c r="I57" s="268"/>
      <c r="J57" s="269"/>
      <c r="K57" s="208" t="s">
        <v>72</v>
      </c>
      <c r="L57" s="208" t="s">
        <v>72</v>
      </c>
      <c r="M57" s="18"/>
      <c r="N57" s="18"/>
      <c r="O57" s="18"/>
      <c r="P57" s="18"/>
    </row>
    <row r="58" spans="1:16" ht="12.75" hidden="1" customHeight="1">
      <c r="A58" s="268"/>
      <c r="B58" s="269"/>
      <c r="C58" s="18"/>
      <c r="D58" s="18"/>
      <c r="E58" s="92"/>
      <c r="F58" s="18"/>
      <c r="G58" s="18"/>
      <c r="H58" s="18"/>
      <c r="I58" s="268"/>
      <c r="J58" s="269"/>
      <c r="K58" s="208" t="s">
        <v>72</v>
      </c>
      <c r="L58" s="208" t="s">
        <v>72</v>
      </c>
      <c r="M58" s="18"/>
      <c r="N58" s="18"/>
      <c r="O58" s="18"/>
      <c r="P58" s="18"/>
    </row>
    <row r="59" spans="1:16" ht="12.75" hidden="1" customHeight="1">
      <c r="A59" s="268"/>
      <c r="B59" s="262"/>
    </row>
    <row r="60" spans="1:16" ht="18" customHeight="1">
      <c r="A60" s="335" t="s">
        <v>73</v>
      </c>
      <c r="B60" s="335"/>
      <c r="C60" s="335"/>
      <c r="D60" s="335"/>
      <c r="E60" s="335"/>
      <c r="F60" s="335"/>
      <c r="G60" s="335"/>
      <c r="H60" s="335"/>
      <c r="I60" s="335"/>
      <c r="J60" s="335"/>
      <c r="K60" s="335"/>
      <c r="L60" s="335"/>
      <c r="M60" s="335"/>
      <c r="N60" s="335"/>
      <c r="O60" s="335"/>
      <c r="P60" s="336"/>
    </row>
    <row r="61" spans="1:16" ht="12.75" customHeight="1">
      <c r="A61" s="285"/>
      <c r="B61" s="287"/>
      <c r="C61" s="285"/>
      <c r="D61" s="286"/>
      <c r="E61" s="286"/>
      <c r="F61" s="286"/>
      <c r="G61" s="286"/>
      <c r="H61" s="286"/>
      <c r="I61" s="286"/>
      <c r="J61" s="286"/>
      <c r="K61" s="286"/>
      <c r="L61" s="286"/>
      <c r="M61" s="286"/>
      <c r="N61" s="287"/>
      <c r="O61" s="280" t="s">
        <v>58</v>
      </c>
      <c r="P61" s="280"/>
    </row>
    <row r="62" spans="1:16" ht="19.5" customHeight="1">
      <c r="A62" s="281" t="s">
        <v>74</v>
      </c>
      <c r="B62" s="281"/>
      <c r="C62" s="258" t="s">
        <v>19</v>
      </c>
      <c r="D62" s="259"/>
      <c r="E62" s="259"/>
      <c r="F62" s="259"/>
      <c r="G62" s="259"/>
      <c r="H62" s="259"/>
      <c r="I62" s="259"/>
      <c r="J62" s="259"/>
      <c r="K62" s="259"/>
      <c r="L62" s="259"/>
      <c r="M62" s="259"/>
      <c r="N62" s="260"/>
      <c r="O62" s="310" t="s">
        <v>339</v>
      </c>
      <c r="P62" s="310"/>
    </row>
    <row r="63" spans="1:16" ht="15.75" customHeight="1">
      <c r="A63" s="281" t="s">
        <v>75</v>
      </c>
      <c r="B63" s="281"/>
      <c r="C63" s="285" t="s">
        <v>347</v>
      </c>
      <c r="D63" s="286"/>
      <c r="E63" s="286"/>
      <c r="F63" s="286"/>
      <c r="G63" s="286"/>
      <c r="H63" s="286"/>
      <c r="I63" s="286"/>
      <c r="J63" s="286"/>
      <c r="K63" s="286"/>
      <c r="L63" s="286"/>
      <c r="M63" s="286"/>
      <c r="N63" s="287"/>
      <c r="O63" s="310" t="s">
        <v>299</v>
      </c>
      <c r="P63" s="310"/>
    </row>
    <row r="64" spans="1:16" ht="18" customHeight="1">
      <c r="A64" s="281" t="s">
        <v>76</v>
      </c>
      <c r="B64" s="281"/>
      <c r="C64" s="337" t="s">
        <v>397</v>
      </c>
      <c r="D64" s="338"/>
      <c r="E64" s="338"/>
      <c r="F64" s="338"/>
      <c r="G64" s="338"/>
      <c r="H64" s="338"/>
      <c r="I64" s="338"/>
      <c r="J64" s="211"/>
      <c r="K64" s="211"/>
      <c r="L64" s="211"/>
      <c r="M64" s="211"/>
      <c r="N64" s="212"/>
      <c r="O64" s="311" t="s">
        <v>340</v>
      </c>
      <c r="P64" s="312"/>
    </row>
    <row r="65" spans="1:16" ht="12.75" customHeight="1"/>
    <row r="66" spans="1:16" ht="15" customHeight="1">
      <c r="A66" s="334" t="s">
        <v>469</v>
      </c>
      <c r="B66" s="334"/>
      <c r="C66" s="334"/>
      <c r="D66" s="334"/>
      <c r="E66" s="334"/>
      <c r="F66" s="334"/>
      <c r="G66" s="334"/>
      <c r="H66" s="334"/>
      <c r="I66" s="334"/>
      <c r="J66" s="334"/>
      <c r="K66" s="334"/>
      <c r="L66" s="334"/>
      <c r="M66" s="334"/>
      <c r="N66" s="334"/>
      <c r="O66" s="334"/>
      <c r="P66" s="334"/>
    </row>
    <row r="67" spans="1:16" ht="23.25" customHeight="1">
      <c r="A67" s="328" t="s">
        <v>78</v>
      </c>
      <c r="B67" s="329"/>
      <c r="C67" s="330"/>
      <c r="D67" s="319" t="s">
        <v>245</v>
      </c>
      <c r="E67" s="320"/>
      <c r="F67" s="320"/>
      <c r="G67" s="320"/>
      <c r="H67" s="320"/>
      <c r="I67" s="320"/>
      <c r="J67" s="320"/>
      <c r="K67" s="320"/>
      <c r="L67" s="320"/>
      <c r="M67" s="320"/>
      <c r="N67" s="320"/>
      <c r="O67" s="320"/>
      <c r="P67" s="321"/>
    </row>
    <row r="68" spans="1:16" ht="18.75" customHeight="1">
      <c r="A68" s="331" t="s">
        <v>470</v>
      </c>
      <c r="B68" s="332"/>
      <c r="C68" s="333"/>
      <c r="D68" s="319" t="s">
        <v>246</v>
      </c>
      <c r="E68" s="320"/>
      <c r="F68" s="320"/>
      <c r="G68" s="320"/>
      <c r="H68" s="320"/>
      <c r="I68" s="320"/>
      <c r="J68" s="320"/>
      <c r="K68" s="320"/>
      <c r="L68" s="320"/>
      <c r="M68" s="320"/>
      <c r="N68" s="320"/>
      <c r="O68" s="320"/>
      <c r="P68" s="321"/>
    </row>
    <row r="69" spans="1:16" ht="36" customHeight="1">
      <c r="A69" s="322" t="s">
        <v>79</v>
      </c>
      <c r="B69" s="323"/>
      <c r="C69" s="324"/>
      <c r="D69" s="319" t="s">
        <v>247</v>
      </c>
      <c r="E69" s="320"/>
      <c r="F69" s="320"/>
      <c r="G69" s="320"/>
      <c r="H69" s="320"/>
      <c r="I69" s="320"/>
      <c r="J69" s="320"/>
      <c r="K69" s="320"/>
      <c r="L69" s="320"/>
      <c r="M69" s="320"/>
      <c r="N69" s="320"/>
      <c r="O69" s="320"/>
      <c r="P69" s="321"/>
    </row>
    <row r="70" spans="1:16" ht="12.75" customHeight="1"/>
    <row r="71" spans="1:16" ht="12.75" customHeight="1">
      <c r="A71" s="314" t="s">
        <v>77</v>
      </c>
      <c r="B71" s="314"/>
      <c r="C71" s="314"/>
      <c r="D71" s="314"/>
      <c r="E71" s="314"/>
      <c r="F71" s="314"/>
      <c r="G71" s="314"/>
      <c r="H71" s="314"/>
      <c r="I71" s="314"/>
      <c r="J71" s="314"/>
      <c r="K71" s="314"/>
      <c r="L71" s="314"/>
      <c r="M71" s="314"/>
      <c r="N71" s="314"/>
      <c r="O71" s="314"/>
      <c r="P71" s="314"/>
    </row>
    <row r="72" spans="1:16" ht="24" customHeight="1">
      <c r="A72" s="276" t="s">
        <v>80</v>
      </c>
      <c r="B72" s="276" t="s">
        <v>58</v>
      </c>
      <c r="C72" s="288" t="s">
        <v>59</v>
      </c>
      <c r="D72" s="289"/>
      <c r="E72" s="289"/>
      <c r="F72" s="289"/>
      <c r="G72" s="289"/>
      <c r="H72" s="289"/>
      <c r="I72" s="289"/>
      <c r="J72" s="300" t="s">
        <v>84</v>
      </c>
      <c r="K72" s="208">
        <v>2016</v>
      </c>
      <c r="L72" s="208">
        <v>2017</v>
      </c>
      <c r="M72" s="208">
        <v>2018</v>
      </c>
      <c r="N72" s="208">
        <v>2019</v>
      </c>
      <c r="O72" s="208">
        <v>2020</v>
      </c>
      <c r="P72" s="208">
        <v>2021</v>
      </c>
    </row>
    <row r="73" spans="1:16" ht="55.15" customHeight="1">
      <c r="A73" s="276"/>
      <c r="B73" s="276"/>
      <c r="C73" s="325"/>
      <c r="D73" s="326"/>
      <c r="E73" s="326"/>
      <c r="F73" s="326"/>
      <c r="G73" s="326"/>
      <c r="H73" s="326"/>
      <c r="I73" s="326"/>
      <c r="J73" s="300"/>
      <c r="K73" s="59" t="s">
        <v>68</v>
      </c>
      <c r="L73" s="59" t="s">
        <v>68</v>
      </c>
      <c r="M73" s="59" t="s">
        <v>69</v>
      </c>
      <c r="N73" s="59" t="s">
        <v>69</v>
      </c>
      <c r="O73" s="59" t="s">
        <v>71</v>
      </c>
      <c r="P73" s="59" t="s">
        <v>71</v>
      </c>
    </row>
    <row r="74" spans="1:16" ht="20.45" customHeight="1">
      <c r="A74" s="318" t="s">
        <v>81</v>
      </c>
      <c r="B74" s="28" t="s">
        <v>250</v>
      </c>
      <c r="C74" s="354" t="s">
        <v>248</v>
      </c>
      <c r="D74" s="355"/>
      <c r="E74" s="355"/>
      <c r="F74" s="355"/>
      <c r="G74" s="355"/>
      <c r="H74" s="355"/>
      <c r="I74" s="356"/>
      <c r="J74" s="29" t="s">
        <v>252</v>
      </c>
      <c r="K74" s="208" t="s">
        <v>72</v>
      </c>
      <c r="L74" s="30">
        <v>1757</v>
      </c>
      <c r="M74" s="30">
        <v>1822</v>
      </c>
      <c r="N74" s="30">
        <v>1802</v>
      </c>
      <c r="O74" s="30">
        <v>1781</v>
      </c>
      <c r="P74" s="30">
        <v>1781</v>
      </c>
    </row>
    <row r="75" spans="1:16" ht="35.25" customHeight="1">
      <c r="A75" s="318"/>
      <c r="B75" s="28" t="s">
        <v>251</v>
      </c>
      <c r="C75" s="294" t="s">
        <v>249</v>
      </c>
      <c r="D75" s="327"/>
      <c r="E75" s="327"/>
      <c r="F75" s="327"/>
      <c r="G75" s="327"/>
      <c r="H75" s="327"/>
      <c r="I75" s="295"/>
      <c r="J75" s="29" t="s">
        <v>253</v>
      </c>
      <c r="K75" s="208" t="s">
        <v>72</v>
      </c>
      <c r="L75" s="30">
        <v>57.6</v>
      </c>
      <c r="M75" s="45">
        <v>11.45</v>
      </c>
      <c r="N75" s="19">
        <v>17.100000000000001</v>
      </c>
      <c r="O75" s="19">
        <v>16.600000000000001</v>
      </c>
      <c r="P75" s="19">
        <f>(P78/O89)*100</f>
        <v>9.891095519281194</v>
      </c>
    </row>
    <row r="76" spans="1:16" ht="50.25" customHeight="1">
      <c r="A76" s="318"/>
      <c r="B76" s="103" t="s">
        <v>3</v>
      </c>
      <c r="C76" s="294" t="s">
        <v>425</v>
      </c>
      <c r="D76" s="327"/>
      <c r="E76" s="327"/>
      <c r="F76" s="327"/>
      <c r="G76" s="327"/>
      <c r="H76" s="327"/>
      <c r="I76" s="295"/>
      <c r="J76" s="29" t="s">
        <v>253</v>
      </c>
      <c r="K76" s="208" t="s">
        <v>72</v>
      </c>
      <c r="L76" s="208">
        <v>41.8</v>
      </c>
      <c r="M76" s="18">
        <v>100</v>
      </c>
      <c r="N76" s="18">
        <v>100</v>
      </c>
      <c r="O76" s="18">
        <v>100</v>
      </c>
      <c r="P76" s="18">
        <v>100</v>
      </c>
    </row>
    <row r="77" spans="1:16" ht="20.45" customHeight="1">
      <c r="A77" s="318" t="s">
        <v>82</v>
      </c>
      <c r="B77" s="28" t="s">
        <v>254</v>
      </c>
      <c r="C77" s="285" t="s">
        <v>255</v>
      </c>
      <c r="D77" s="286"/>
      <c r="E77" s="286"/>
      <c r="F77" s="286"/>
      <c r="G77" s="286"/>
      <c r="H77" s="286"/>
      <c r="I77" s="287"/>
      <c r="J77" s="29" t="s">
        <v>252</v>
      </c>
      <c r="K77" s="208" t="s">
        <v>72</v>
      </c>
      <c r="L77" s="34">
        <v>971</v>
      </c>
      <c r="M77" s="19">
        <v>1013.5</v>
      </c>
      <c r="N77" s="19">
        <v>1010.5</v>
      </c>
      <c r="O77" s="19">
        <v>1013.5</v>
      </c>
      <c r="P77" s="19">
        <v>1013.5</v>
      </c>
    </row>
    <row r="78" spans="1:16" ht="33.75" customHeight="1">
      <c r="A78" s="318"/>
      <c r="B78" s="28" t="s">
        <v>260</v>
      </c>
      <c r="C78" s="294" t="s">
        <v>256</v>
      </c>
      <c r="D78" s="327"/>
      <c r="E78" s="327"/>
      <c r="F78" s="327"/>
      <c r="G78" s="327"/>
      <c r="H78" s="327"/>
      <c r="I78" s="295"/>
      <c r="J78" s="29" t="s">
        <v>267</v>
      </c>
      <c r="K78" s="208" t="s">
        <v>72</v>
      </c>
      <c r="L78" s="30">
        <v>11485.4</v>
      </c>
      <c r="M78" s="18">
        <v>14933.6</v>
      </c>
      <c r="N78" s="19">
        <v>26026.799999999999</v>
      </c>
      <c r="O78" s="19">
        <v>26722.5</v>
      </c>
      <c r="P78" s="19">
        <v>14986.8</v>
      </c>
    </row>
    <row r="79" spans="1:16" ht="50.25" customHeight="1">
      <c r="A79" s="318"/>
      <c r="B79" s="31" t="s">
        <v>10</v>
      </c>
      <c r="C79" s="294" t="s">
        <v>49</v>
      </c>
      <c r="D79" s="327"/>
      <c r="E79" s="327"/>
      <c r="F79" s="327"/>
      <c r="G79" s="327"/>
      <c r="H79" s="327"/>
      <c r="I79" s="295"/>
      <c r="J79" s="29" t="s">
        <v>252</v>
      </c>
      <c r="K79" s="208" t="s">
        <v>72</v>
      </c>
      <c r="L79" s="208">
        <v>259</v>
      </c>
      <c r="M79" s="18">
        <v>485</v>
      </c>
      <c r="N79" s="18">
        <v>485</v>
      </c>
      <c r="O79" s="18">
        <v>485</v>
      </c>
      <c r="P79" s="18">
        <v>485</v>
      </c>
    </row>
    <row r="80" spans="1:16" ht="20.45" customHeight="1">
      <c r="A80" s="318" t="s">
        <v>83</v>
      </c>
      <c r="B80" s="28" t="s">
        <v>261</v>
      </c>
      <c r="C80" s="370" t="s">
        <v>426</v>
      </c>
      <c r="D80" s="371"/>
      <c r="E80" s="371"/>
      <c r="F80" s="371"/>
      <c r="G80" s="371"/>
      <c r="H80" s="371"/>
      <c r="I80" s="372"/>
      <c r="J80" s="29" t="s">
        <v>264</v>
      </c>
      <c r="K80" s="208" t="s">
        <v>72</v>
      </c>
      <c r="L80" s="184">
        <v>6114.97</v>
      </c>
      <c r="M80" s="45">
        <v>6475.98</v>
      </c>
      <c r="N80" s="45">
        <v>7056.97</v>
      </c>
      <c r="O80" s="45">
        <v>7514.42</v>
      </c>
      <c r="P80" s="45">
        <f>(O89/P74)/12*1000</f>
        <v>7089.5611079917653</v>
      </c>
    </row>
    <row r="81" spans="1:16" ht="30.75" customHeight="1">
      <c r="A81" s="318"/>
      <c r="B81" s="28" t="s">
        <v>420</v>
      </c>
      <c r="C81" s="370" t="s">
        <v>427</v>
      </c>
      <c r="D81" s="371"/>
      <c r="E81" s="371"/>
      <c r="F81" s="371"/>
      <c r="G81" s="371"/>
      <c r="H81" s="371"/>
      <c r="I81" s="372"/>
      <c r="J81" s="29" t="s">
        <v>264</v>
      </c>
      <c r="K81" s="208" t="s">
        <v>72</v>
      </c>
      <c r="L81" s="208">
        <v>2150.58</v>
      </c>
      <c r="M81" s="45">
        <v>1855.67</v>
      </c>
      <c r="N81" s="45">
        <v>1855.67</v>
      </c>
      <c r="O81" s="45">
        <v>1855.67</v>
      </c>
      <c r="P81" s="45">
        <v>1855.67</v>
      </c>
    </row>
    <row r="82" spans="1:16" ht="20.45" customHeight="1">
      <c r="A82" s="318"/>
      <c r="B82" s="28" t="s">
        <v>262</v>
      </c>
      <c r="C82" s="370" t="s">
        <v>258</v>
      </c>
      <c r="D82" s="371"/>
      <c r="E82" s="371"/>
      <c r="F82" s="371"/>
      <c r="G82" s="371"/>
      <c r="H82" s="371"/>
      <c r="I82" s="372"/>
      <c r="J82" s="29" t="s">
        <v>265</v>
      </c>
      <c r="K82" s="208" t="s">
        <v>72</v>
      </c>
      <c r="L82" s="184">
        <v>40.81</v>
      </c>
      <c r="M82" s="184">
        <v>47.25</v>
      </c>
      <c r="N82" s="45">
        <v>49.57</v>
      </c>
      <c r="O82" s="45">
        <v>52.04</v>
      </c>
      <c r="P82" s="45">
        <v>54.65</v>
      </c>
    </row>
    <row r="83" spans="1:16" ht="20.45" customHeight="1">
      <c r="A83" s="315"/>
      <c r="B83" s="28" t="s">
        <v>263</v>
      </c>
      <c r="C83" s="373" t="s">
        <v>259</v>
      </c>
      <c r="D83" s="373"/>
      <c r="E83" s="373"/>
      <c r="F83" s="373"/>
      <c r="G83" s="373"/>
      <c r="H83" s="373"/>
      <c r="I83" s="373"/>
      <c r="J83" s="29" t="s">
        <v>265</v>
      </c>
      <c r="K83" s="208" t="s">
        <v>72</v>
      </c>
      <c r="L83" s="184">
        <v>7.61</v>
      </c>
      <c r="M83" s="45">
        <v>7.85</v>
      </c>
      <c r="N83" s="45">
        <v>8.23</v>
      </c>
      <c r="O83" s="45">
        <v>8.65</v>
      </c>
      <c r="P83" s="45">
        <v>9.08</v>
      </c>
    </row>
    <row r="84" spans="1:16" ht="19.899999999999999" hidden="1" customHeight="1">
      <c r="A84" s="96"/>
      <c r="B84" s="96"/>
      <c r="C84" s="374"/>
      <c r="D84" s="374"/>
      <c r="E84" s="374"/>
      <c r="F84" s="374"/>
      <c r="G84" s="374"/>
      <c r="H84" s="374"/>
      <c r="I84" s="374"/>
      <c r="O84" s="45">
        <f t="shared" ref="O84" si="1">N84*1.05</f>
        <v>0</v>
      </c>
    </row>
    <row r="85" spans="1:16">
      <c r="A85" s="384" t="s">
        <v>471</v>
      </c>
      <c r="B85" s="385"/>
      <c r="C85" s="385"/>
      <c r="D85" s="385"/>
      <c r="E85" s="385"/>
      <c r="F85" s="385"/>
      <c r="G85" s="385"/>
      <c r="H85" s="385"/>
      <c r="I85" s="385"/>
      <c r="J85" s="342"/>
      <c r="K85" s="342"/>
      <c r="L85" s="342"/>
      <c r="M85" s="342"/>
      <c r="N85" s="342"/>
      <c r="O85" s="342"/>
      <c r="P85" s="306"/>
    </row>
    <row r="86" spans="1:16">
      <c r="A86" s="288" t="s">
        <v>59</v>
      </c>
      <c r="B86" s="289"/>
      <c r="C86" s="289"/>
      <c r="D86" s="290"/>
      <c r="E86" s="273" t="s">
        <v>58</v>
      </c>
      <c r="F86" s="275"/>
      <c r="G86" s="276">
        <v>2016</v>
      </c>
      <c r="H86" s="276"/>
      <c r="I86" s="208">
        <v>2017</v>
      </c>
      <c r="J86" s="208">
        <v>2018</v>
      </c>
      <c r="K86" s="280">
        <v>2019</v>
      </c>
      <c r="L86" s="280"/>
      <c r="M86" s="280">
        <v>2020</v>
      </c>
      <c r="N86" s="280"/>
      <c r="O86" s="280">
        <v>2021</v>
      </c>
      <c r="P86" s="280"/>
    </row>
    <row r="87" spans="1:16">
      <c r="A87" s="291"/>
      <c r="B87" s="292"/>
      <c r="C87" s="292"/>
      <c r="D87" s="293"/>
      <c r="E87" s="2" t="s">
        <v>92</v>
      </c>
      <c r="F87" s="222" t="s">
        <v>93</v>
      </c>
      <c r="G87" s="273" t="s">
        <v>68</v>
      </c>
      <c r="H87" s="275"/>
      <c r="I87" s="208" t="s">
        <v>68</v>
      </c>
      <c r="J87" s="208" t="s">
        <v>69</v>
      </c>
      <c r="K87" s="273" t="s">
        <v>69</v>
      </c>
      <c r="L87" s="275"/>
      <c r="M87" s="273" t="s">
        <v>71</v>
      </c>
      <c r="N87" s="275"/>
      <c r="O87" s="273" t="s">
        <v>71</v>
      </c>
      <c r="P87" s="275"/>
    </row>
    <row r="88" spans="1:16" ht="18.75">
      <c r="A88" s="375" t="s">
        <v>200</v>
      </c>
      <c r="B88" s="376"/>
      <c r="C88" s="376"/>
      <c r="D88" s="377"/>
      <c r="E88" s="2"/>
      <c r="F88" s="222"/>
      <c r="G88" s="361"/>
      <c r="H88" s="362"/>
      <c r="I88" s="176">
        <f>I89+I152</f>
        <v>117831.09999999998</v>
      </c>
      <c r="J88" s="176">
        <f>J89+J152</f>
        <v>134689.90000000002</v>
      </c>
      <c r="K88" s="176">
        <f>K89+K152</f>
        <v>153500</v>
      </c>
      <c r="L88" s="192"/>
      <c r="M88" s="176">
        <f>M89+M152</f>
        <v>161498.10000000003</v>
      </c>
      <c r="N88" s="192"/>
      <c r="O88" s="176">
        <f>O89+O152</f>
        <v>152418.1</v>
      </c>
      <c r="P88" s="194"/>
    </row>
    <row r="89" spans="1:16" ht="39" customHeight="1">
      <c r="A89" s="296" t="s">
        <v>241</v>
      </c>
      <c r="B89" s="383"/>
      <c r="C89" s="383"/>
      <c r="D89" s="297"/>
      <c r="E89" s="8" t="s">
        <v>212</v>
      </c>
      <c r="F89" s="222"/>
      <c r="G89" s="193"/>
      <c r="H89" s="194"/>
      <c r="I89" s="176">
        <f>I90+I94+I117+I121+I127+I140+I150</f>
        <v>117274.09999999998</v>
      </c>
      <c r="J89" s="176">
        <f>J90+J94+J117+J121+J127+J140+J150</f>
        <v>133789.90000000002</v>
      </c>
      <c r="K89" s="176">
        <f>K90+K94+K117+K121+K127+K140+K150</f>
        <v>152600</v>
      </c>
      <c r="L89" s="176"/>
      <c r="M89" s="176">
        <f>M90+M94+M117+M121+M127+M140+M150</f>
        <v>160598.10000000003</v>
      </c>
      <c r="N89" s="176"/>
      <c r="O89" s="176">
        <f>O90+O94+O117+O121+O127+O140+O150</f>
        <v>151518.1</v>
      </c>
      <c r="P89" s="194"/>
    </row>
    <row r="90" spans="1:16" ht="27.75" customHeight="1">
      <c r="A90" s="378" t="s">
        <v>323</v>
      </c>
      <c r="B90" s="379"/>
      <c r="C90" s="379"/>
      <c r="D90" s="380"/>
      <c r="E90" s="8"/>
      <c r="F90" s="104">
        <v>21</v>
      </c>
      <c r="G90" s="381" t="s">
        <v>72</v>
      </c>
      <c r="H90" s="382"/>
      <c r="I90" s="105">
        <f>SUM(I91:I93)</f>
        <v>52671.199999999997</v>
      </c>
      <c r="J90" s="105">
        <f>SUM(J91:J93)</f>
        <v>53334.8</v>
      </c>
      <c r="K90" s="105">
        <f>SUM(K91:K93)</f>
        <v>65686.3</v>
      </c>
      <c r="L90" s="176"/>
      <c r="M90" s="105">
        <f>M91+M92+M93</f>
        <v>65686.3</v>
      </c>
      <c r="N90" s="176"/>
      <c r="O90" s="105">
        <f>O91+O92+O93</f>
        <v>65686.3</v>
      </c>
      <c r="P90" s="192"/>
    </row>
    <row r="91" spans="1:16" ht="22.5" customHeight="1">
      <c r="A91" s="339" t="s">
        <v>451</v>
      </c>
      <c r="B91" s="340"/>
      <c r="C91" s="340"/>
      <c r="D91" s="341"/>
      <c r="E91" s="8" t="s">
        <v>148</v>
      </c>
      <c r="F91" s="7">
        <v>211180</v>
      </c>
      <c r="G91" s="266" t="s">
        <v>72</v>
      </c>
      <c r="H91" s="267"/>
      <c r="I91" s="208">
        <v>41867</v>
      </c>
      <c r="J91" s="208">
        <v>42401.3</v>
      </c>
      <c r="K91" s="208">
        <v>52027.8</v>
      </c>
      <c r="L91" s="242"/>
      <c r="M91" s="208">
        <v>52027.8</v>
      </c>
      <c r="N91" s="242"/>
      <c r="O91" s="208">
        <v>52027.8</v>
      </c>
      <c r="P91" s="192"/>
    </row>
    <row r="92" spans="1:16" ht="33" customHeight="1">
      <c r="A92" s="343" t="s">
        <v>121</v>
      </c>
      <c r="B92" s="278"/>
      <c r="C92" s="278"/>
      <c r="D92" s="279"/>
      <c r="E92" s="2" t="s">
        <v>154</v>
      </c>
      <c r="F92" s="7">
        <v>212100</v>
      </c>
      <c r="G92" s="266" t="s">
        <v>72</v>
      </c>
      <c r="H92" s="267"/>
      <c r="I92" s="208">
        <v>9055.6</v>
      </c>
      <c r="J92" s="208">
        <v>9173.6</v>
      </c>
      <c r="K92" s="208">
        <v>11317.2</v>
      </c>
      <c r="L92" s="242"/>
      <c r="M92" s="208">
        <v>11317.2</v>
      </c>
      <c r="N92" s="242"/>
      <c r="O92" s="208">
        <v>11317.2</v>
      </c>
      <c r="P92" s="194"/>
    </row>
    <row r="93" spans="1:16" ht="45.75" customHeight="1">
      <c r="A93" s="277" t="s">
        <v>190</v>
      </c>
      <c r="B93" s="278"/>
      <c r="C93" s="278"/>
      <c r="D93" s="279"/>
      <c r="E93" s="2" t="s">
        <v>142</v>
      </c>
      <c r="F93" s="7">
        <v>212210</v>
      </c>
      <c r="G93" s="266" t="s">
        <v>72</v>
      </c>
      <c r="H93" s="267"/>
      <c r="I93" s="208">
        <v>1748.6</v>
      </c>
      <c r="J93" s="208">
        <v>1759.9</v>
      </c>
      <c r="K93" s="208">
        <v>2341.3000000000002</v>
      </c>
      <c r="L93" s="24"/>
      <c r="M93" s="208">
        <v>2341.3000000000002</v>
      </c>
      <c r="N93" s="24"/>
      <c r="O93" s="208">
        <v>2341.3000000000002</v>
      </c>
      <c r="P93" s="204"/>
    </row>
    <row r="94" spans="1:16" ht="21" customHeight="1">
      <c r="A94" s="32" t="s">
        <v>128</v>
      </c>
      <c r="B94" s="106"/>
      <c r="C94" s="106"/>
      <c r="D94" s="107"/>
      <c r="E94" s="8">
        <v>113</v>
      </c>
      <c r="F94" s="104">
        <v>22</v>
      </c>
      <c r="G94" s="381" t="s">
        <v>72</v>
      </c>
      <c r="H94" s="382"/>
      <c r="I94" s="244">
        <f>SUM(I95:I116)</f>
        <v>14256.199999999999</v>
      </c>
      <c r="J94" s="244">
        <f>SUM(J95:J116)</f>
        <v>17832.300000000003</v>
      </c>
      <c r="K94" s="244">
        <f>SUM(K95:K116)</f>
        <v>16835.099999999999</v>
      </c>
      <c r="L94" s="108"/>
      <c r="M94" s="108">
        <f>SUM(M95:M116)</f>
        <v>17337.100000000002</v>
      </c>
      <c r="N94" s="108"/>
      <c r="O94" s="244">
        <f>SUM(O95:O116)</f>
        <v>17735.599999999999</v>
      </c>
      <c r="P94" s="244"/>
    </row>
    <row r="95" spans="1:16" ht="18.75" customHeight="1">
      <c r="A95" s="6" t="s">
        <v>175</v>
      </c>
      <c r="B95" s="206"/>
      <c r="C95" s="206"/>
      <c r="D95" s="207"/>
      <c r="E95" s="2" t="s">
        <v>155</v>
      </c>
      <c r="F95" s="222">
        <v>222110</v>
      </c>
      <c r="G95" s="266" t="s">
        <v>72</v>
      </c>
      <c r="H95" s="267"/>
      <c r="I95" s="194">
        <v>4817</v>
      </c>
      <c r="J95" s="194">
        <v>5524.3</v>
      </c>
      <c r="K95" s="194">
        <v>5059.6000000000004</v>
      </c>
      <c r="L95" s="13"/>
      <c r="M95" s="242">
        <v>5282</v>
      </c>
      <c r="N95" s="13"/>
      <c r="O95" s="242">
        <v>5403.3</v>
      </c>
      <c r="P95" s="207"/>
    </row>
    <row r="96" spans="1:16" ht="19.5" customHeight="1">
      <c r="A96" s="6" t="s">
        <v>174</v>
      </c>
      <c r="B96" s="206"/>
      <c r="C96" s="206"/>
      <c r="D96" s="207"/>
      <c r="E96" s="2" t="s">
        <v>156</v>
      </c>
      <c r="F96" s="222">
        <v>222120</v>
      </c>
      <c r="G96" s="266" t="s">
        <v>72</v>
      </c>
      <c r="H96" s="267"/>
      <c r="I96" s="194">
        <v>3433.9</v>
      </c>
      <c r="J96" s="194">
        <v>4091</v>
      </c>
      <c r="K96" s="194">
        <v>3957.2</v>
      </c>
      <c r="L96" s="242"/>
      <c r="M96" s="194">
        <v>4168.1000000000004</v>
      </c>
      <c r="N96" s="242"/>
      <c r="O96" s="242">
        <v>4381.3999999999996</v>
      </c>
      <c r="P96" s="194"/>
    </row>
    <row r="97" spans="1:16" ht="19.5" customHeight="1">
      <c r="A97" s="6" t="s">
        <v>176</v>
      </c>
      <c r="B97" s="206"/>
      <c r="C97" s="206"/>
      <c r="D97" s="207"/>
      <c r="E97" s="2" t="s">
        <v>158</v>
      </c>
      <c r="F97" s="222">
        <v>222130</v>
      </c>
      <c r="G97" s="266" t="s">
        <v>72</v>
      </c>
      <c r="H97" s="267"/>
      <c r="I97" s="194"/>
      <c r="J97" s="194"/>
      <c r="K97" s="194"/>
      <c r="L97" s="242"/>
      <c r="M97" s="194"/>
      <c r="N97" s="242"/>
      <c r="O97" s="194"/>
      <c r="P97" s="194"/>
    </row>
    <row r="98" spans="1:16" ht="19.5" customHeight="1">
      <c r="A98" s="1" t="s">
        <v>185</v>
      </c>
      <c r="B98" s="206"/>
      <c r="C98" s="206"/>
      <c r="D98" s="207"/>
      <c r="E98" s="2" t="s">
        <v>172</v>
      </c>
      <c r="F98" s="222">
        <v>222140</v>
      </c>
      <c r="G98" s="266" t="s">
        <v>72</v>
      </c>
      <c r="H98" s="267"/>
      <c r="I98" s="194">
        <v>2864.7</v>
      </c>
      <c r="J98" s="194">
        <v>3518.5</v>
      </c>
      <c r="K98" s="194">
        <v>3348.3</v>
      </c>
      <c r="L98" s="242"/>
      <c r="M98" s="194">
        <v>3405.6</v>
      </c>
      <c r="N98" s="242"/>
      <c r="O98" s="194">
        <v>3465.9</v>
      </c>
      <c r="P98" s="194"/>
    </row>
    <row r="99" spans="1:16" ht="19.5" customHeight="1">
      <c r="A99" s="1" t="s">
        <v>186</v>
      </c>
      <c r="B99" s="206"/>
      <c r="C99" s="206"/>
      <c r="D99" s="207"/>
      <c r="E99" s="2" t="s">
        <v>173</v>
      </c>
      <c r="F99" s="222">
        <v>222190</v>
      </c>
      <c r="G99" s="266" t="s">
        <v>72</v>
      </c>
      <c r="H99" s="267"/>
      <c r="I99" s="194">
        <v>144</v>
      </c>
      <c r="J99" s="194">
        <v>1694.7</v>
      </c>
      <c r="K99" s="194">
        <v>157.80000000000001</v>
      </c>
      <c r="L99" s="242"/>
      <c r="M99" s="194">
        <v>160.19999999999999</v>
      </c>
      <c r="N99" s="242"/>
      <c r="O99" s="194">
        <v>161.69999999999999</v>
      </c>
      <c r="P99" s="194"/>
    </row>
    <row r="100" spans="1:16" ht="19.5" customHeight="1">
      <c r="A100" s="1" t="s">
        <v>184</v>
      </c>
      <c r="B100" s="206"/>
      <c r="C100" s="206"/>
      <c r="D100" s="207"/>
      <c r="E100" s="2" t="s">
        <v>171</v>
      </c>
      <c r="F100" s="222">
        <v>222210</v>
      </c>
      <c r="G100" s="266" t="s">
        <v>72</v>
      </c>
      <c r="H100" s="267"/>
      <c r="I100" s="194">
        <v>169.2</v>
      </c>
      <c r="J100" s="194">
        <v>143.1</v>
      </c>
      <c r="K100" s="194">
        <v>158.6</v>
      </c>
      <c r="L100" s="242"/>
      <c r="M100" s="194">
        <v>159.30000000000001</v>
      </c>
      <c r="N100" s="242"/>
      <c r="O100" s="194">
        <v>154.6</v>
      </c>
      <c r="P100" s="194"/>
    </row>
    <row r="101" spans="1:16" ht="19.5" customHeight="1">
      <c r="A101" s="1" t="s">
        <v>132</v>
      </c>
      <c r="B101" s="206"/>
      <c r="C101" s="206"/>
      <c r="D101" s="207"/>
      <c r="E101" s="2" t="s">
        <v>162</v>
      </c>
      <c r="F101" s="222">
        <v>222220</v>
      </c>
      <c r="G101" s="266" t="s">
        <v>72</v>
      </c>
      <c r="H101" s="267"/>
      <c r="I101" s="194">
        <v>103.3</v>
      </c>
      <c r="J101" s="194">
        <v>139.19999999999999</v>
      </c>
      <c r="K101" s="194">
        <v>136.1</v>
      </c>
      <c r="L101" s="242"/>
      <c r="M101" s="194">
        <v>137.6</v>
      </c>
      <c r="N101" s="242"/>
      <c r="O101" s="194">
        <v>143</v>
      </c>
      <c r="P101" s="194"/>
    </row>
    <row r="102" spans="1:16" ht="19.5" customHeight="1">
      <c r="A102" s="1" t="s">
        <v>138</v>
      </c>
      <c r="B102" s="206"/>
      <c r="C102" s="206"/>
      <c r="D102" s="207"/>
      <c r="E102" s="2" t="s">
        <v>139</v>
      </c>
      <c r="F102" s="222">
        <v>222300</v>
      </c>
      <c r="G102" s="266" t="s">
        <v>72</v>
      </c>
      <c r="H102" s="267"/>
      <c r="I102" s="194"/>
      <c r="J102" s="194"/>
      <c r="K102" s="194"/>
      <c r="L102" s="242"/>
      <c r="M102" s="194"/>
      <c r="N102" s="242"/>
      <c r="O102" s="194"/>
      <c r="P102" s="194"/>
    </row>
    <row r="103" spans="1:16" ht="19.5" customHeight="1">
      <c r="A103" s="1" t="s">
        <v>133</v>
      </c>
      <c r="B103" s="206"/>
      <c r="C103" s="206"/>
      <c r="D103" s="207"/>
      <c r="E103" s="2" t="s">
        <v>163</v>
      </c>
      <c r="F103" s="222">
        <v>222400</v>
      </c>
      <c r="G103" s="266" t="s">
        <v>72</v>
      </c>
      <c r="H103" s="267"/>
      <c r="I103" s="194">
        <v>173.9</v>
      </c>
      <c r="J103" s="194">
        <v>126.1</v>
      </c>
      <c r="K103" s="194">
        <v>170.9</v>
      </c>
      <c r="L103" s="242"/>
      <c r="M103" s="242">
        <v>170.9</v>
      </c>
      <c r="N103" s="242"/>
      <c r="O103" s="194">
        <v>163.6</v>
      </c>
      <c r="P103" s="194"/>
    </row>
    <row r="104" spans="1:16" ht="19.5" customHeight="1">
      <c r="A104" s="1" t="s">
        <v>137</v>
      </c>
      <c r="B104" s="206"/>
      <c r="C104" s="206"/>
      <c r="D104" s="207"/>
      <c r="E104" s="2" t="s">
        <v>165</v>
      </c>
      <c r="F104" s="222">
        <v>222500</v>
      </c>
      <c r="G104" s="266" t="s">
        <v>72</v>
      </c>
      <c r="H104" s="267"/>
      <c r="I104" s="194">
        <v>1671.9</v>
      </c>
      <c r="J104" s="194">
        <v>1461</v>
      </c>
      <c r="K104" s="194">
        <v>2609.1999999999998</v>
      </c>
      <c r="L104" s="242"/>
      <c r="M104" s="242">
        <v>2609.1999999999998</v>
      </c>
      <c r="N104" s="242"/>
      <c r="O104" s="194">
        <v>2609.1999999999998</v>
      </c>
      <c r="P104" s="194"/>
    </row>
    <row r="105" spans="1:16" ht="19.5" customHeight="1">
      <c r="A105" s="1" t="s">
        <v>122</v>
      </c>
      <c r="B105" s="206"/>
      <c r="C105" s="206"/>
      <c r="D105" s="207"/>
      <c r="E105" s="2" t="s">
        <v>166</v>
      </c>
      <c r="F105" s="222">
        <v>222600</v>
      </c>
      <c r="G105" s="266" t="s">
        <v>72</v>
      </c>
      <c r="H105" s="267"/>
      <c r="I105" s="194">
        <v>127.6</v>
      </c>
      <c r="J105" s="194">
        <v>162.19999999999999</v>
      </c>
      <c r="K105" s="194">
        <v>218.7</v>
      </c>
      <c r="L105" s="242"/>
      <c r="M105" s="194">
        <v>218.7</v>
      </c>
      <c r="N105" s="242"/>
      <c r="O105" s="194">
        <v>221.7</v>
      </c>
      <c r="P105" s="194"/>
    </row>
    <row r="106" spans="1:16" ht="19.5" customHeight="1">
      <c r="A106" s="1" t="s">
        <v>188</v>
      </c>
      <c r="B106" s="206"/>
      <c r="C106" s="206"/>
      <c r="D106" s="207"/>
      <c r="E106" s="2" t="s">
        <v>140</v>
      </c>
      <c r="F106" s="222">
        <v>222710</v>
      </c>
      <c r="G106" s="266" t="s">
        <v>72</v>
      </c>
      <c r="H106" s="267"/>
      <c r="I106" s="194">
        <v>15</v>
      </c>
      <c r="J106" s="194">
        <v>22.6</v>
      </c>
      <c r="K106" s="194">
        <v>29.6</v>
      </c>
      <c r="L106" s="242"/>
      <c r="M106" s="194">
        <v>29.6</v>
      </c>
      <c r="N106" s="242"/>
      <c r="O106" s="194">
        <v>29.6</v>
      </c>
      <c r="P106" s="194"/>
    </row>
    <row r="107" spans="1:16" ht="19.5" customHeight="1">
      <c r="A107" s="1" t="s">
        <v>189</v>
      </c>
      <c r="B107" s="206"/>
      <c r="C107" s="206"/>
      <c r="D107" s="207"/>
      <c r="E107" s="2" t="s">
        <v>141</v>
      </c>
      <c r="F107" s="222">
        <v>222720</v>
      </c>
      <c r="G107" s="266" t="s">
        <v>72</v>
      </c>
      <c r="H107" s="267"/>
      <c r="I107" s="194">
        <v>2.4</v>
      </c>
      <c r="J107" s="194">
        <v>27</v>
      </c>
      <c r="K107" s="194"/>
      <c r="L107" s="242"/>
      <c r="M107" s="194"/>
      <c r="N107" s="242"/>
      <c r="O107" s="194">
        <v>20</v>
      </c>
      <c r="P107" s="194"/>
    </row>
    <row r="108" spans="1:16" ht="19.5" customHeight="1">
      <c r="A108" s="1" t="s">
        <v>321</v>
      </c>
      <c r="B108" s="206"/>
      <c r="C108" s="206"/>
      <c r="D108" s="207"/>
      <c r="E108" s="2" t="s">
        <v>232</v>
      </c>
      <c r="F108" s="222">
        <v>222800</v>
      </c>
      <c r="G108" s="266" t="s">
        <v>72</v>
      </c>
      <c r="H108" s="267"/>
      <c r="I108" s="194">
        <v>206.7</v>
      </c>
      <c r="J108" s="194">
        <v>319.5</v>
      </c>
      <c r="K108" s="194">
        <v>249.7</v>
      </c>
      <c r="L108" s="242"/>
      <c r="M108" s="194">
        <v>249.7</v>
      </c>
      <c r="N108" s="242"/>
      <c r="O108" s="194">
        <v>245.5</v>
      </c>
      <c r="P108" s="194"/>
    </row>
    <row r="109" spans="1:16" ht="19.5" customHeight="1">
      <c r="A109" s="1" t="s">
        <v>123</v>
      </c>
      <c r="B109" s="206"/>
      <c r="C109" s="206"/>
      <c r="D109" s="207"/>
      <c r="E109" s="2" t="s">
        <v>167</v>
      </c>
      <c r="F109" s="222">
        <v>222910</v>
      </c>
      <c r="G109" s="266" t="s">
        <v>72</v>
      </c>
      <c r="H109" s="267"/>
      <c r="I109" s="194">
        <v>27.9</v>
      </c>
      <c r="J109" s="194">
        <v>53</v>
      </c>
      <c r="K109" s="194">
        <v>51</v>
      </c>
      <c r="L109" s="242"/>
      <c r="M109" s="194">
        <v>51</v>
      </c>
      <c r="N109" s="242"/>
      <c r="O109" s="194">
        <v>53</v>
      </c>
      <c r="P109" s="194"/>
    </row>
    <row r="110" spans="1:16" ht="19.5" customHeight="1">
      <c r="A110" s="1" t="s">
        <v>179</v>
      </c>
      <c r="B110" s="206"/>
      <c r="C110" s="206"/>
      <c r="D110" s="207"/>
      <c r="E110" s="2" t="s">
        <v>168</v>
      </c>
      <c r="F110" s="222">
        <v>222920</v>
      </c>
      <c r="G110" s="266" t="s">
        <v>72</v>
      </c>
      <c r="H110" s="267"/>
      <c r="I110" s="194"/>
      <c r="J110" s="194"/>
      <c r="K110" s="194"/>
      <c r="L110" s="242"/>
      <c r="M110" s="194"/>
      <c r="N110" s="242"/>
      <c r="O110" s="194"/>
      <c r="P110" s="194"/>
    </row>
    <row r="111" spans="1:16" ht="19.5" customHeight="1">
      <c r="A111" s="1" t="s">
        <v>183</v>
      </c>
      <c r="B111" s="206"/>
      <c r="C111" s="206"/>
      <c r="D111" s="207"/>
      <c r="E111" s="2" t="s">
        <v>170</v>
      </c>
      <c r="F111" s="222">
        <v>222940</v>
      </c>
      <c r="G111" s="266" t="s">
        <v>72</v>
      </c>
      <c r="H111" s="267"/>
      <c r="I111" s="194">
        <v>6.4</v>
      </c>
      <c r="J111" s="194">
        <v>1.2</v>
      </c>
      <c r="K111" s="194">
        <v>6.7</v>
      </c>
      <c r="L111" s="242"/>
      <c r="M111" s="194">
        <v>6.7</v>
      </c>
      <c r="N111" s="242"/>
      <c r="O111" s="194">
        <v>6.7</v>
      </c>
      <c r="P111" s="194"/>
    </row>
    <row r="112" spans="1:16" ht="19.5" customHeight="1">
      <c r="A112" s="1" t="s">
        <v>493</v>
      </c>
      <c r="B112" s="206"/>
      <c r="C112" s="206"/>
      <c r="D112" s="207"/>
      <c r="E112" s="2"/>
      <c r="F112" s="222">
        <v>222950</v>
      </c>
      <c r="G112" s="266" t="s">
        <v>72</v>
      </c>
      <c r="H112" s="267"/>
      <c r="I112" s="194">
        <v>24</v>
      </c>
      <c r="J112" s="194">
        <v>5.5</v>
      </c>
      <c r="K112" s="194"/>
      <c r="L112" s="242"/>
      <c r="M112" s="194"/>
      <c r="N112" s="242"/>
      <c r="O112" s="194"/>
      <c r="P112" s="194"/>
    </row>
    <row r="113" spans="1:16" ht="19.5" customHeight="1">
      <c r="A113" s="1" t="s">
        <v>356</v>
      </c>
      <c r="B113" s="206"/>
      <c r="C113" s="206"/>
      <c r="D113" s="207"/>
      <c r="E113" s="2"/>
      <c r="F113" s="222">
        <v>222960</v>
      </c>
      <c r="G113" s="266" t="s">
        <v>72</v>
      </c>
      <c r="H113" s="267"/>
      <c r="I113" s="194">
        <v>36.700000000000003</v>
      </c>
      <c r="J113" s="194"/>
      <c r="K113" s="194"/>
      <c r="L113" s="242"/>
      <c r="M113" s="194"/>
      <c r="N113" s="242"/>
      <c r="O113" s="194"/>
      <c r="P113" s="194"/>
    </row>
    <row r="114" spans="1:16" ht="19.5" customHeight="1">
      <c r="A114" s="1" t="s">
        <v>305</v>
      </c>
      <c r="B114" s="206"/>
      <c r="C114" s="206"/>
      <c r="D114" s="207"/>
      <c r="E114" s="2" t="s">
        <v>57</v>
      </c>
      <c r="F114" s="222">
        <v>222970</v>
      </c>
      <c r="G114" s="266" t="s">
        <v>72</v>
      </c>
      <c r="H114" s="267"/>
      <c r="I114" s="194">
        <v>148.1</v>
      </c>
      <c r="J114" s="194">
        <v>166.3</v>
      </c>
      <c r="K114" s="194">
        <v>172.5</v>
      </c>
      <c r="L114" s="242"/>
      <c r="M114" s="194">
        <v>172.5</v>
      </c>
      <c r="N114" s="242"/>
      <c r="O114" s="194">
        <v>168.3</v>
      </c>
      <c r="P114" s="194"/>
    </row>
    <row r="115" spans="1:16" ht="19.5" customHeight="1">
      <c r="A115" s="1" t="s">
        <v>131</v>
      </c>
      <c r="B115" s="206"/>
      <c r="C115" s="206"/>
      <c r="D115" s="207"/>
      <c r="E115" s="2" t="s">
        <v>162</v>
      </c>
      <c r="F115" s="222">
        <v>222980</v>
      </c>
      <c r="G115" s="266" t="s">
        <v>72</v>
      </c>
      <c r="H115" s="267"/>
      <c r="I115" s="194">
        <v>45.9</v>
      </c>
      <c r="J115" s="194">
        <v>49.2</v>
      </c>
      <c r="K115" s="194">
        <v>43.3</v>
      </c>
      <c r="L115" s="242"/>
      <c r="M115" s="194">
        <v>43.4</v>
      </c>
      <c r="N115" s="242"/>
      <c r="O115" s="194">
        <v>43.5</v>
      </c>
      <c r="P115" s="194"/>
    </row>
    <row r="116" spans="1:16" ht="19.5" customHeight="1">
      <c r="A116" s="1" t="s">
        <v>181</v>
      </c>
      <c r="B116" s="206"/>
      <c r="C116" s="206"/>
      <c r="D116" s="207"/>
      <c r="E116" s="2" t="s">
        <v>232</v>
      </c>
      <c r="F116" s="222">
        <v>222990</v>
      </c>
      <c r="G116" s="266" t="s">
        <v>72</v>
      </c>
      <c r="H116" s="267"/>
      <c r="I116" s="194">
        <v>237.6</v>
      </c>
      <c r="J116" s="194">
        <v>327.9</v>
      </c>
      <c r="K116" s="194">
        <v>465.9</v>
      </c>
      <c r="L116" s="24"/>
      <c r="M116" s="194">
        <v>472.6</v>
      </c>
      <c r="N116" s="24"/>
      <c r="O116" s="194">
        <v>464.6</v>
      </c>
      <c r="P116" s="204"/>
    </row>
    <row r="117" spans="1:16">
      <c r="A117" s="33" t="s">
        <v>332</v>
      </c>
      <c r="B117" s="106"/>
      <c r="C117" s="106"/>
      <c r="D117" s="107"/>
      <c r="E117" s="8"/>
      <c r="F117" s="104">
        <v>27</v>
      </c>
      <c r="G117" s="381" t="s">
        <v>72</v>
      </c>
      <c r="H117" s="382"/>
      <c r="I117" s="108">
        <f>SUM(I118:I120)</f>
        <v>317.2</v>
      </c>
      <c r="J117" s="108">
        <f>SUM(J118:J120)</f>
        <v>299.60000000000002</v>
      </c>
      <c r="K117" s="108">
        <f>SUM(K118:K120)</f>
        <v>373.3</v>
      </c>
      <c r="L117" s="108"/>
      <c r="M117" s="108">
        <f>SUM(M118:M120)</f>
        <v>378.6</v>
      </c>
      <c r="N117" s="108"/>
      <c r="O117" s="108">
        <f>SUM(O118:O120)</f>
        <v>380.5</v>
      </c>
      <c r="P117" s="244"/>
    </row>
    <row r="118" spans="1:16">
      <c r="A118" s="263" t="s">
        <v>331</v>
      </c>
      <c r="B118" s="264"/>
      <c r="C118" s="264"/>
      <c r="D118" s="265"/>
      <c r="E118" s="2" t="s">
        <v>143</v>
      </c>
      <c r="F118" s="222">
        <v>272500</v>
      </c>
      <c r="G118" s="266" t="s">
        <v>72</v>
      </c>
      <c r="H118" s="267"/>
      <c r="I118" s="242"/>
      <c r="J118" s="223"/>
      <c r="K118" s="223"/>
      <c r="L118" s="13"/>
      <c r="M118" s="223"/>
      <c r="N118" s="13"/>
      <c r="O118" s="223"/>
      <c r="P118" s="207"/>
    </row>
    <row r="119" spans="1:16">
      <c r="A119" s="263" t="s">
        <v>632</v>
      </c>
      <c r="B119" s="264"/>
      <c r="C119" s="264"/>
      <c r="D119" s="265"/>
      <c r="E119" s="2"/>
      <c r="F119" s="222">
        <v>273300</v>
      </c>
      <c r="G119" s="266" t="s">
        <v>72</v>
      </c>
      <c r="H119" s="267"/>
      <c r="I119" s="242"/>
      <c r="J119" s="223"/>
      <c r="K119" s="223">
        <v>15</v>
      </c>
      <c r="L119" s="13"/>
      <c r="M119" s="223">
        <v>15.8</v>
      </c>
      <c r="N119" s="13"/>
      <c r="O119" s="223">
        <v>16.5</v>
      </c>
      <c r="P119" s="207"/>
    </row>
    <row r="120" spans="1:16" ht="34.5" customHeight="1">
      <c r="A120" s="263" t="s">
        <v>124</v>
      </c>
      <c r="B120" s="264"/>
      <c r="C120" s="264"/>
      <c r="D120" s="265"/>
      <c r="E120" s="2" t="s">
        <v>194</v>
      </c>
      <c r="F120" s="222">
        <v>273500</v>
      </c>
      <c r="G120" s="266" t="s">
        <v>72</v>
      </c>
      <c r="H120" s="267"/>
      <c r="I120" s="242">
        <v>317.2</v>
      </c>
      <c r="J120" s="223">
        <v>299.60000000000002</v>
      </c>
      <c r="K120" s="223">
        <v>358.3</v>
      </c>
      <c r="L120" s="242"/>
      <c r="M120" s="223">
        <v>362.8</v>
      </c>
      <c r="N120" s="242"/>
      <c r="O120" s="223">
        <v>364</v>
      </c>
      <c r="P120" s="194"/>
    </row>
    <row r="121" spans="1:16">
      <c r="A121" s="386" t="s">
        <v>333</v>
      </c>
      <c r="B121" s="387"/>
      <c r="C121" s="387"/>
      <c r="D121" s="388"/>
      <c r="E121" s="8"/>
      <c r="F121" s="104">
        <v>28</v>
      </c>
      <c r="G121" s="381" t="s">
        <v>72</v>
      </c>
      <c r="H121" s="382"/>
      <c r="I121" s="108">
        <f>SUM(I122:I126)</f>
        <v>27.9</v>
      </c>
      <c r="J121" s="108">
        <f>SUM(J122:J126)</f>
        <v>139.10000000000002</v>
      </c>
      <c r="K121" s="108">
        <f>SUM(K122:K126)</f>
        <v>45.8</v>
      </c>
      <c r="L121" s="108"/>
      <c r="M121" s="108">
        <f>SUM(M122:M126)</f>
        <v>47.1</v>
      </c>
      <c r="N121" s="108"/>
      <c r="O121" s="108">
        <f>SUM(O122:O126)</f>
        <v>48.5</v>
      </c>
      <c r="P121" s="244"/>
    </row>
    <row r="122" spans="1:16">
      <c r="A122" s="270" t="s">
        <v>306</v>
      </c>
      <c r="B122" s="271"/>
      <c r="C122" s="271"/>
      <c r="D122" s="272"/>
      <c r="E122" s="94" t="s">
        <v>309</v>
      </c>
      <c r="F122" s="222">
        <v>281360</v>
      </c>
      <c r="G122" s="266" t="s">
        <v>72</v>
      </c>
      <c r="H122" s="267"/>
      <c r="I122" s="194"/>
      <c r="J122" s="242"/>
      <c r="K122" s="242"/>
      <c r="L122" s="242"/>
      <c r="M122" s="242"/>
      <c r="N122" s="242"/>
      <c r="O122" s="109"/>
      <c r="P122" s="194"/>
    </row>
    <row r="123" spans="1:16" ht="32.25" customHeight="1">
      <c r="A123" s="350" t="s">
        <v>307</v>
      </c>
      <c r="B123" s="264"/>
      <c r="C123" s="264"/>
      <c r="D123" s="265"/>
      <c r="E123" s="2" t="s">
        <v>198</v>
      </c>
      <c r="F123" s="222">
        <v>281361</v>
      </c>
      <c r="G123" s="266" t="s">
        <v>72</v>
      </c>
      <c r="H123" s="267"/>
      <c r="I123" s="194"/>
      <c r="J123" s="242">
        <v>107.9</v>
      </c>
      <c r="K123" s="242">
        <v>25</v>
      </c>
      <c r="L123" s="242"/>
      <c r="M123" s="242">
        <v>26.3</v>
      </c>
      <c r="N123" s="242"/>
      <c r="O123" s="109">
        <v>27.6</v>
      </c>
      <c r="P123" s="194"/>
    </row>
    <row r="124" spans="1:16" ht="18" customHeight="1">
      <c r="A124" s="350" t="s">
        <v>308</v>
      </c>
      <c r="B124" s="264"/>
      <c r="C124" s="264"/>
      <c r="D124" s="265"/>
      <c r="E124" s="2" t="s">
        <v>199</v>
      </c>
      <c r="F124" s="222">
        <v>281362</v>
      </c>
      <c r="G124" s="266" t="s">
        <v>72</v>
      </c>
      <c r="H124" s="267"/>
      <c r="I124" s="194"/>
      <c r="J124" s="242"/>
      <c r="K124" s="242"/>
      <c r="L124" s="242"/>
      <c r="M124" s="242"/>
      <c r="N124" s="242"/>
      <c r="O124" s="109"/>
      <c r="P124" s="194"/>
    </row>
    <row r="125" spans="1:16" ht="18" customHeight="1">
      <c r="A125" s="263" t="s">
        <v>182</v>
      </c>
      <c r="B125" s="264"/>
      <c r="C125" s="264"/>
      <c r="D125" s="265"/>
      <c r="E125" s="2" t="s">
        <v>169</v>
      </c>
      <c r="F125" s="222">
        <v>281400</v>
      </c>
      <c r="G125" s="266" t="s">
        <v>72</v>
      </c>
      <c r="H125" s="267"/>
      <c r="I125" s="194"/>
      <c r="J125" s="242">
        <v>3.2</v>
      </c>
      <c r="K125" s="242">
        <v>0.8</v>
      </c>
      <c r="L125" s="242"/>
      <c r="M125" s="242">
        <v>0.8</v>
      </c>
      <c r="N125" s="242"/>
      <c r="O125" s="109">
        <v>0.9</v>
      </c>
      <c r="P125" s="194"/>
    </row>
    <row r="126" spans="1:16" ht="18" customHeight="1">
      <c r="A126" s="367" t="s">
        <v>445</v>
      </c>
      <c r="B126" s="368"/>
      <c r="C126" s="368"/>
      <c r="D126" s="369"/>
      <c r="E126" s="2"/>
      <c r="F126" s="222">
        <v>281600</v>
      </c>
      <c r="G126" s="191"/>
      <c r="H126" s="192"/>
      <c r="I126" s="194">
        <v>27.9</v>
      </c>
      <c r="J126" s="242">
        <v>28</v>
      </c>
      <c r="K126" s="242">
        <v>20</v>
      </c>
      <c r="L126" s="242"/>
      <c r="M126" s="242">
        <v>20</v>
      </c>
      <c r="N126" s="242"/>
      <c r="O126" s="109">
        <v>20</v>
      </c>
      <c r="P126" s="194"/>
    </row>
    <row r="127" spans="1:16" ht="18" customHeight="1">
      <c r="A127" s="386" t="s">
        <v>325</v>
      </c>
      <c r="B127" s="387"/>
      <c r="C127" s="387"/>
      <c r="D127" s="388"/>
      <c r="E127" s="8"/>
      <c r="F127" s="104">
        <v>31</v>
      </c>
      <c r="G127" s="381" t="s">
        <v>72</v>
      </c>
      <c r="H127" s="382"/>
      <c r="I127" s="108">
        <f>SUM(I128:I139)</f>
        <v>6477.2</v>
      </c>
      <c r="J127" s="108">
        <f>SUM(J128:J139)</f>
        <v>12443.400000000001</v>
      </c>
      <c r="K127" s="108">
        <f>SUM(K128:K139)</f>
        <v>18732.600000000002</v>
      </c>
      <c r="L127" s="108"/>
      <c r="M127" s="108">
        <f>SUM(M128:M139)</f>
        <v>24023.3</v>
      </c>
      <c r="N127" s="108"/>
      <c r="O127" s="108">
        <f>SUM(O128:O139)</f>
        <v>12287.6</v>
      </c>
      <c r="P127" s="244"/>
    </row>
    <row r="128" spans="1:16" ht="18" customHeight="1">
      <c r="A128" s="263" t="s">
        <v>484</v>
      </c>
      <c r="B128" s="264"/>
      <c r="C128" s="264"/>
      <c r="D128" s="265"/>
      <c r="E128" s="8"/>
      <c r="F128" s="222">
        <v>311110</v>
      </c>
      <c r="G128" s="243"/>
      <c r="H128" s="244"/>
      <c r="I128" s="194">
        <v>2084.6999999999998</v>
      </c>
      <c r="J128" s="194">
        <v>4894.3</v>
      </c>
      <c r="K128" s="242">
        <v>5239</v>
      </c>
      <c r="L128" s="108"/>
      <c r="M128" s="242">
        <v>6304</v>
      </c>
      <c r="N128" s="108"/>
      <c r="O128" s="223">
        <v>4504</v>
      </c>
      <c r="P128" s="244"/>
    </row>
    <row r="129" spans="1:16" ht="18" customHeight="1">
      <c r="A129" s="1" t="s">
        <v>145</v>
      </c>
      <c r="B129" s="206"/>
      <c r="C129" s="206"/>
      <c r="D129" s="207"/>
      <c r="E129" s="2" t="s">
        <v>146</v>
      </c>
      <c r="F129" s="222">
        <v>311120</v>
      </c>
      <c r="G129" s="266" t="s">
        <v>72</v>
      </c>
      <c r="H129" s="267"/>
      <c r="I129" s="194">
        <v>1522.5</v>
      </c>
      <c r="J129" s="194">
        <v>6044.9</v>
      </c>
      <c r="K129" s="242">
        <v>6703</v>
      </c>
      <c r="L129" s="242"/>
      <c r="M129" s="242">
        <v>12457</v>
      </c>
      <c r="N129" s="242"/>
      <c r="O129" s="223">
        <v>4493</v>
      </c>
      <c r="P129" s="194"/>
    </row>
    <row r="130" spans="1:16" ht="18" customHeight="1">
      <c r="A130" s="1" t="s">
        <v>489</v>
      </c>
      <c r="B130" s="206"/>
      <c r="C130" s="206"/>
      <c r="D130" s="207"/>
      <c r="E130" s="2"/>
      <c r="F130" s="222">
        <v>312120</v>
      </c>
      <c r="G130" s="191"/>
      <c r="H130" s="192"/>
      <c r="I130" s="194">
        <v>15</v>
      </c>
      <c r="J130" s="194">
        <v>215.1</v>
      </c>
      <c r="K130" s="242">
        <v>2072.6999999999998</v>
      </c>
      <c r="L130" s="242"/>
      <c r="M130" s="242">
        <v>1000</v>
      </c>
      <c r="N130" s="242"/>
      <c r="O130" s="223">
        <v>500</v>
      </c>
      <c r="P130" s="194"/>
    </row>
    <row r="131" spans="1:16" ht="18" customHeight="1">
      <c r="A131" s="1" t="s">
        <v>490</v>
      </c>
      <c r="B131" s="206"/>
      <c r="C131" s="206"/>
      <c r="D131" s="207"/>
      <c r="E131" s="2"/>
      <c r="F131" s="222">
        <v>313110</v>
      </c>
      <c r="G131" s="191"/>
      <c r="H131" s="192"/>
      <c r="I131" s="194">
        <v>108</v>
      </c>
      <c r="J131" s="194"/>
      <c r="K131" s="242">
        <v>34</v>
      </c>
      <c r="L131" s="242"/>
      <c r="M131" s="242"/>
      <c r="N131" s="242"/>
      <c r="O131" s="223"/>
      <c r="P131" s="194"/>
    </row>
    <row r="132" spans="1:16" ht="18" customHeight="1">
      <c r="A132" s="358" t="s">
        <v>450</v>
      </c>
      <c r="B132" s="359"/>
      <c r="C132" s="359"/>
      <c r="D132" s="360"/>
      <c r="E132" s="2" t="s">
        <v>144</v>
      </c>
      <c r="F132" s="222">
        <v>314110</v>
      </c>
      <c r="G132" s="266" t="s">
        <v>72</v>
      </c>
      <c r="H132" s="267"/>
      <c r="I132" s="194">
        <v>1474.7</v>
      </c>
      <c r="J132" s="194">
        <v>525.20000000000005</v>
      </c>
      <c r="K132" s="242">
        <v>3451.9</v>
      </c>
      <c r="L132" s="242"/>
      <c r="M132" s="242">
        <v>3137.5</v>
      </c>
      <c r="N132" s="242"/>
      <c r="O132" s="223">
        <v>1657.7</v>
      </c>
      <c r="P132" s="194"/>
    </row>
    <row r="133" spans="1:16" ht="18" customHeight="1">
      <c r="A133" s="1" t="s">
        <v>491</v>
      </c>
      <c r="B133" s="206"/>
      <c r="C133" s="206"/>
      <c r="D133" s="207"/>
      <c r="E133" s="2"/>
      <c r="F133" s="222">
        <v>314120</v>
      </c>
      <c r="G133" s="191"/>
      <c r="H133" s="192"/>
      <c r="I133" s="194">
        <v>173.1</v>
      </c>
      <c r="J133" s="194">
        <v>48</v>
      </c>
      <c r="K133" s="242">
        <v>15</v>
      </c>
      <c r="L133" s="242"/>
      <c r="M133" s="242">
        <v>12</v>
      </c>
      <c r="N133" s="242"/>
      <c r="O133" s="223">
        <v>12</v>
      </c>
      <c r="P133" s="194"/>
    </row>
    <row r="134" spans="1:16" ht="18" customHeight="1">
      <c r="A134" s="358" t="s">
        <v>192</v>
      </c>
      <c r="B134" s="359"/>
      <c r="C134" s="359"/>
      <c r="D134" s="360"/>
      <c r="E134" s="2" t="s">
        <v>144</v>
      </c>
      <c r="F134" s="222">
        <v>315110</v>
      </c>
      <c r="G134" s="266" t="s">
        <v>72</v>
      </c>
      <c r="H134" s="267"/>
      <c r="I134" s="194"/>
      <c r="J134" s="194"/>
      <c r="K134" s="242"/>
      <c r="L134" s="242"/>
      <c r="M134" s="242"/>
      <c r="N134" s="242"/>
      <c r="O134" s="223"/>
      <c r="P134" s="194"/>
    </row>
    <row r="135" spans="1:16">
      <c r="A135" s="1" t="s">
        <v>492</v>
      </c>
      <c r="B135" s="238"/>
      <c r="C135" s="238"/>
      <c r="D135" s="239"/>
      <c r="E135" s="2"/>
      <c r="F135" s="222">
        <v>315120</v>
      </c>
      <c r="G135" s="191"/>
      <c r="H135" s="192"/>
      <c r="I135" s="194"/>
      <c r="J135" s="194">
        <v>25</v>
      </c>
      <c r="K135" s="242">
        <v>50</v>
      </c>
      <c r="L135" s="242"/>
      <c r="M135" s="242">
        <v>50</v>
      </c>
      <c r="N135" s="242"/>
      <c r="O135" s="223">
        <v>50</v>
      </c>
      <c r="P135" s="194"/>
    </row>
    <row r="136" spans="1:16" ht="30" customHeight="1">
      <c r="A136" s="358" t="s">
        <v>193</v>
      </c>
      <c r="B136" s="359"/>
      <c r="C136" s="359"/>
      <c r="D136" s="360"/>
      <c r="E136" s="2" t="s">
        <v>144</v>
      </c>
      <c r="F136" s="222">
        <v>316110</v>
      </c>
      <c r="G136" s="266" t="s">
        <v>72</v>
      </c>
      <c r="H136" s="267"/>
      <c r="I136" s="194">
        <v>1012.5</v>
      </c>
      <c r="J136" s="194">
        <v>393</v>
      </c>
      <c r="K136" s="242">
        <v>1019</v>
      </c>
      <c r="L136" s="242"/>
      <c r="M136" s="242">
        <v>972.8</v>
      </c>
      <c r="N136" s="242"/>
      <c r="O136" s="223">
        <v>980.9</v>
      </c>
      <c r="P136" s="194"/>
    </row>
    <row r="137" spans="1:16" ht="21" customHeight="1">
      <c r="A137" s="358" t="s">
        <v>449</v>
      </c>
      <c r="B137" s="359"/>
      <c r="C137" s="359"/>
      <c r="D137" s="360"/>
      <c r="E137" s="2"/>
      <c r="F137" s="222">
        <v>317110</v>
      </c>
      <c r="G137" s="191"/>
      <c r="H137" s="192"/>
      <c r="I137" s="194">
        <v>45</v>
      </c>
      <c r="J137" s="194">
        <v>75</v>
      </c>
      <c r="K137" s="242"/>
      <c r="L137" s="24"/>
      <c r="M137" s="108"/>
      <c r="N137" s="24"/>
      <c r="O137" s="223"/>
      <c r="P137" s="204"/>
    </row>
    <row r="138" spans="1:16" ht="21.75" customHeight="1">
      <c r="A138" s="358" t="s">
        <v>322</v>
      </c>
      <c r="B138" s="359"/>
      <c r="C138" s="359"/>
      <c r="D138" s="360"/>
      <c r="E138" s="2" t="s">
        <v>144</v>
      </c>
      <c r="F138" s="222">
        <v>318110</v>
      </c>
      <c r="G138" s="266" t="s">
        <v>72</v>
      </c>
      <c r="H138" s="267"/>
      <c r="I138" s="194">
        <v>41.7</v>
      </c>
      <c r="J138" s="194">
        <v>222.9</v>
      </c>
      <c r="K138" s="242">
        <v>148</v>
      </c>
      <c r="L138" s="24"/>
      <c r="M138" s="242">
        <v>90</v>
      </c>
      <c r="N138" s="24"/>
      <c r="O138" s="223">
        <v>90</v>
      </c>
      <c r="P138" s="204"/>
    </row>
    <row r="139" spans="1:16" ht="21.75" customHeight="1">
      <c r="A139" s="358" t="s">
        <v>448</v>
      </c>
      <c r="B139" s="359"/>
      <c r="C139" s="359"/>
      <c r="D139" s="360"/>
      <c r="E139" s="2"/>
      <c r="F139" s="222">
        <v>318120</v>
      </c>
      <c r="G139" s="266" t="s">
        <v>72</v>
      </c>
      <c r="H139" s="267"/>
      <c r="I139" s="194"/>
      <c r="J139" s="194"/>
      <c r="K139" s="242"/>
      <c r="L139" s="24"/>
      <c r="M139" s="108"/>
      <c r="N139" s="24"/>
      <c r="O139" s="223"/>
      <c r="P139" s="204"/>
    </row>
    <row r="140" spans="1:16" ht="19.5" customHeight="1">
      <c r="A140" s="386" t="s">
        <v>324</v>
      </c>
      <c r="B140" s="387"/>
      <c r="C140" s="387"/>
      <c r="D140" s="388"/>
      <c r="E140" s="8"/>
      <c r="F140" s="104">
        <v>33</v>
      </c>
      <c r="G140" s="381" t="s">
        <v>72</v>
      </c>
      <c r="H140" s="382"/>
      <c r="I140" s="21">
        <f>SUM(I141:I149)</f>
        <v>43523</v>
      </c>
      <c r="J140" s="21">
        <f>SUM(J141:J149)</f>
        <v>49740.700000000012</v>
      </c>
      <c r="K140" s="21">
        <f>SUM(K141:K149)</f>
        <v>50926.9</v>
      </c>
      <c r="L140" s="108"/>
      <c r="M140" s="21">
        <f>SUM(M141:M149)</f>
        <v>53125.7</v>
      </c>
      <c r="N140" s="108"/>
      <c r="O140" s="21">
        <f>SUM(O141:O149)</f>
        <v>55379.600000000006</v>
      </c>
      <c r="P140" s="244"/>
    </row>
    <row r="141" spans="1:16" ht="18" customHeight="1">
      <c r="A141" s="1" t="s">
        <v>134</v>
      </c>
      <c r="B141" s="206"/>
      <c r="C141" s="206"/>
      <c r="D141" s="207"/>
      <c r="E141" s="2" t="s">
        <v>180</v>
      </c>
      <c r="F141" s="222">
        <v>331110</v>
      </c>
      <c r="G141" s="266" t="s">
        <v>72</v>
      </c>
      <c r="H141" s="267"/>
      <c r="I141" s="194">
        <v>5056.7</v>
      </c>
      <c r="J141" s="194">
        <v>5435.2</v>
      </c>
      <c r="K141" s="194">
        <v>5123.8</v>
      </c>
      <c r="L141" s="13"/>
      <c r="M141" s="194">
        <v>5242.7</v>
      </c>
      <c r="N141" s="13"/>
      <c r="O141" s="194">
        <v>5367.5</v>
      </c>
      <c r="P141" s="207"/>
    </row>
    <row r="142" spans="1:16" ht="18" customHeight="1">
      <c r="A142" s="1" t="s">
        <v>135</v>
      </c>
      <c r="B142" s="206"/>
      <c r="C142" s="206"/>
      <c r="D142" s="207"/>
      <c r="E142" s="2" t="s">
        <v>163</v>
      </c>
      <c r="F142" s="222">
        <v>332110</v>
      </c>
      <c r="G142" s="266" t="s">
        <v>72</v>
      </c>
      <c r="H142" s="267"/>
      <c r="I142" s="242">
        <v>320.60000000000002</v>
      </c>
      <c r="J142" s="194">
        <v>234.7</v>
      </c>
      <c r="K142" s="194">
        <v>290.2</v>
      </c>
      <c r="L142" s="242"/>
      <c r="M142" s="194">
        <v>290.2</v>
      </c>
      <c r="N142" s="242"/>
      <c r="O142" s="194">
        <v>290.2</v>
      </c>
      <c r="P142" s="194"/>
    </row>
    <row r="143" spans="1:16">
      <c r="A143" s="270" t="s">
        <v>130</v>
      </c>
      <c r="B143" s="271"/>
      <c r="C143" s="271"/>
      <c r="D143" s="272"/>
      <c r="E143" s="2" t="s">
        <v>160</v>
      </c>
      <c r="F143" s="222">
        <v>333110</v>
      </c>
      <c r="G143" s="266" t="s">
        <v>72</v>
      </c>
      <c r="H143" s="267"/>
      <c r="I143" s="194">
        <v>26230.2</v>
      </c>
      <c r="J143" s="194">
        <v>31164.2</v>
      </c>
      <c r="K143" s="194">
        <v>31312.6</v>
      </c>
      <c r="L143" s="242"/>
      <c r="M143" s="242">
        <v>32930</v>
      </c>
      <c r="N143" s="242"/>
      <c r="O143" s="194">
        <v>34578</v>
      </c>
      <c r="P143" s="194"/>
    </row>
    <row r="144" spans="1:16" ht="24" customHeight="1">
      <c r="A144" s="1" t="s">
        <v>178</v>
      </c>
      <c r="B144" s="206"/>
      <c r="C144" s="206"/>
      <c r="D144" s="207"/>
      <c r="E144" s="2" t="s">
        <v>161</v>
      </c>
      <c r="F144" s="222">
        <v>334110</v>
      </c>
      <c r="G144" s="266" t="s">
        <v>72</v>
      </c>
      <c r="H144" s="267"/>
      <c r="I144" s="194">
        <v>4538.1000000000004</v>
      </c>
      <c r="J144" s="194">
        <v>5756.3</v>
      </c>
      <c r="K144" s="194">
        <v>5762.8</v>
      </c>
      <c r="L144" s="242"/>
      <c r="M144" s="194">
        <v>6072.1</v>
      </c>
      <c r="N144" s="242"/>
      <c r="O144" s="194">
        <v>6391.5</v>
      </c>
      <c r="P144" s="194"/>
    </row>
    <row r="145" spans="1:16" ht="32.25" customHeight="1">
      <c r="A145" s="263" t="s">
        <v>177</v>
      </c>
      <c r="B145" s="264"/>
      <c r="C145" s="264"/>
      <c r="D145" s="265"/>
      <c r="E145" s="2" t="s">
        <v>159</v>
      </c>
      <c r="F145" s="222">
        <v>335110</v>
      </c>
      <c r="G145" s="266" t="s">
        <v>72</v>
      </c>
      <c r="H145" s="267"/>
      <c r="I145" s="194">
        <v>2.5</v>
      </c>
      <c r="J145" s="194">
        <v>20</v>
      </c>
      <c r="K145" s="242">
        <v>5</v>
      </c>
      <c r="L145" s="242"/>
      <c r="M145" s="242">
        <v>5</v>
      </c>
      <c r="N145" s="242"/>
      <c r="O145" s="242">
        <v>5</v>
      </c>
      <c r="P145" s="194"/>
    </row>
    <row r="146" spans="1:16" ht="34.5" customHeight="1">
      <c r="A146" s="350" t="s">
        <v>129</v>
      </c>
      <c r="B146" s="264"/>
      <c r="C146" s="264"/>
      <c r="D146" s="265"/>
      <c r="E146" s="2" t="s">
        <v>157</v>
      </c>
      <c r="F146" s="222">
        <v>336110</v>
      </c>
      <c r="G146" s="266" t="s">
        <v>72</v>
      </c>
      <c r="H146" s="267"/>
      <c r="I146" s="194">
        <v>2294.5</v>
      </c>
      <c r="J146" s="194">
        <v>2309.8000000000002</v>
      </c>
      <c r="K146" s="194">
        <v>3162.2</v>
      </c>
      <c r="L146" s="242"/>
      <c r="M146" s="194">
        <v>3182.2</v>
      </c>
      <c r="N146" s="242"/>
      <c r="O146" s="194">
        <v>3203.3</v>
      </c>
      <c r="P146" s="194"/>
    </row>
    <row r="147" spans="1:16" ht="21" customHeight="1">
      <c r="A147" s="264" t="s">
        <v>454</v>
      </c>
      <c r="B147" s="264"/>
      <c r="C147" s="264"/>
      <c r="D147" s="265"/>
      <c r="E147" s="2"/>
      <c r="F147" s="222">
        <v>337110</v>
      </c>
      <c r="G147" s="266" t="s">
        <v>72</v>
      </c>
      <c r="H147" s="267"/>
      <c r="I147" s="194">
        <v>1452.4</v>
      </c>
      <c r="J147" s="194">
        <v>995.4</v>
      </c>
      <c r="K147" s="194">
        <v>1190.8</v>
      </c>
      <c r="L147" s="242"/>
      <c r="M147" s="194">
        <v>1198.7</v>
      </c>
      <c r="N147" s="242"/>
      <c r="O147" s="194">
        <v>1206.9000000000001</v>
      </c>
      <c r="P147" s="194"/>
    </row>
    <row r="148" spans="1:16" ht="21" customHeight="1">
      <c r="A148" s="1" t="s">
        <v>136</v>
      </c>
      <c r="B148" s="206"/>
      <c r="C148" s="206"/>
      <c r="D148" s="207"/>
      <c r="E148" s="2" t="s">
        <v>164</v>
      </c>
      <c r="F148" s="222">
        <v>338110</v>
      </c>
      <c r="G148" s="266" t="s">
        <v>72</v>
      </c>
      <c r="H148" s="267"/>
      <c r="I148" s="194">
        <v>3037</v>
      </c>
      <c r="J148" s="194">
        <v>3478.8</v>
      </c>
      <c r="K148" s="194">
        <v>3494.2</v>
      </c>
      <c r="L148" s="242"/>
      <c r="M148" s="194">
        <v>3618.3</v>
      </c>
      <c r="N148" s="242"/>
      <c r="O148" s="194">
        <v>3749.4</v>
      </c>
      <c r="P148" s="194"/>
    </row>
    <row r="149" spans="1:16" ht="21" customHeight="1">
      <c r="A149" s="389" t="s">
        <v>446</v>
      </c>
      <c r="B149" s="271"/>
      <c r="C149" s="271"/>
      <c r="D149" s="272"/>
      <c r="E149" s="2"/>
      <c r="F149" s="222">
        <v>339110</v>
      </c>
      <c r="G149" s="266" t="s">
        <v>72</v>
      </c>
      <c r="H149" s="267"/>
      <c r="I149" s="194">
        <v>591</v>
      </c>
      <c r="J149" s="194">
        <v>346.3</v>
      </c>
      <c r="K149" s="194">
        <v>585.29999999999995</v>
      </c>
      <c r="L149" s="242"/>
      <c r="M149" s="194">
        <v>586.5</v>
      </c>
      <c r="N149" s="242"/>
      <c r="O149" s="194">
        <v>587.79999999999995</v>
      </c>
      <c r="P149" s="194"/>
    </row>
    <row r="150" spans="1:16" ht="21" customHeight="1">
      <c r="A150" s="197" t="s">
        <v>633</v>
      </c>
      <c r="B150" s="197"/>
      <c r="C150" s="197"/>
      <c r="D150" s="198"/>
      <c r="E150" s="2"/>
      <c r="F150" s="222">
        <v>92</v>
      </c>
      <c r="G150" s="266" t="s">
        <v>72</v>
      </c>
      <c r="H150" s="267"/>
      <c r="I150" s="194">
        <v>1.4</v>
      </c>
      <c r="J150" s="194"/>
      <c r="K150" s="194"/>
      <c r="L150" s="242"/>
      <c r="M150" s="194"/>
      <c r="N150" s="242"/>
      <c r="O150" s="194"/>
      <c r="P150" s="194"/>
    </row>
    <row r="151" spans="1:16" ht="30.75" customHeight="1">
      <c r="A151" s="264" t="s">
        <v>403</v>
      </c>
      <c r="B151" s="264"/>
      <c r="C151" s="264"/>
      <c r="D151" s="265"/>
      <c r="E151" s="8" t="s">
        <v>476</v>
      </c>
      <c r="F151" s="222"/>
      <c r="G151" s="266"/>
      <c r="H151" s="267"/>
      <c r="I151" s="3">
        <f t="shared" ref="I151:K152" si="2">I152</f>
        <v>557</v>
      </c>
      <c r="J151" s="3">
        <f t="shared" si="2"/>
        <v>900</v>
      </c>
      <c r="K151" s="3">
        <f t="shared" si="2"/>
        <v>900</v>
      </c>
      <c r="L151" s="176"/>
      <c r="M151" s="3">
        <f>M152</f>
        <v>900</v>
      </c>
      <c r="N151" s="176"/>
      <c r="O151" s="3">
        <f>O152</f>
        <v>900</v>
      </c>
      <c r="P151" s="194"/>
    </row>
    <row r="152" spans="1:16" ht="21" customHeight="1">
      <c r="A152" s="352" t="s">
        <v>332</v>
      </c>
      <c r="B152" s="352"/>
      <c r="C152" s="352"/>
      <c r="D152" s="353"/>
      <c r="E152" s="2"/>
      <c r="F152" s="7">
        <v>27</v>
      </c>
      <c r="G152" s="266" t="s">
        <v>72</v>
      </c>
      <c r="H152" s="267"/>
      <c r="I152" s="3">
        <f t="shared" si="2"/>
        <v>557</v>
      </c>
      <c r="J152" s="3">
        <f t="shared" si="2"/>
        <v>900</v>
      </c>
      <c r="K152" s="3">
        <f t="shared" si="2"/>
        <v>900</v>
      </c>
      <c r="L152" s="3"/>
      <c r="M152" s="3">
        <f>M153</f>
        <v>900</v>
      </c>
      <c r="N152" s="3"/>
      <c r="O152" s="3">
        <f>O153</f>
        <v>900</v>
      </c>
      <c r="P152" s="208"/>
    </row>
    <row r="153" spans="1:16" ht="21" customHeight="1">
      <c r="A153" s="389" t="s">
        <v>54</v>
      </c>
      <c r="B153" s="271"/>
      <c r="C153" s="271"/>
      <c r="D153" s="272"/>
      <c r="E153" s="2" t="s">
        <v>55</v>
      </c>
      <c r="F153" s="222">
        <v>272500</v>
      </c>
      <c r="G153" s="266" t="s">
        <v>72</v>
      </c>
      <c r="H153" s="267"/>
      <c r="I153" s="242">
        <v>557</v>
      </c>
      <c r="J153" s="223">
        <v>900</v>
      </c>
      <c r="K153" s="223">
        <v>900</v>
      </c>
      <c r="L153" s="242"/>
      <c r="M153" s="223">
        <v>900</v>
      </c>
      <c r="N153" s="242"/>
      <c r="O153" s="223">
        <v>900</v>
      </c>
      <c r="P153" s="208"/>
    </row>
    <row r="154" spans="1:16" ht="19.5" customHeight="1"/>
    <row r="155" spans="1:16" ht="22.15" customHeight="1">
      <c r="A155" s="314" t="s">
        <v>239</v>
      </c>
      <c r="B155" s="314"/>
      <c r="C155" s="314"/>
      <c r="D155" s="314"/>
      <c r="E155" s="314"/>
      <c r="F155" s="314"/>
      <c r="G155" s="314"/>
      <c r="H155" s="314"/>
      <c r="I155" s="314"/>
      <c r="J155" s="314"/>
      <c r="K155" s="314"/>
      <c r="L155" s="314"/>
      <c r="M155" s="314"/>
      <c r="N155" s="314"/>
      <c r="O155" s="314"/>
      <c r="P155" s="314"/>
    </row>
    <row r="156" spans="1:16" ht="19.899999999999999" hidden="1" customHeight="1">
      <c r="A156" s="276" t="s">
        <v>59</v>
      </c>
      <c r="B156" s="276"/>
      <c r="C156" s="276"/>
      <c r="D156" s="276"/>
      <c r="E156" s="276" t="s">
        <v>58</v>
      </c>
      <c r="F156" s="276"/>
      <c r="G156" s="276"/>
      <c r="H156" s="276"/>
      <c r="I156" s="351" t="s">
        <v>98</v>
      </c>
      <c r="J156" s="351" t="s">
        <v>97</v>
      </c>
      <c r="K156" s="351" t="s">
        <v>96</v>
      </c>
      <c r="L156" s="209">
        <v>2015</v>
      </c>
      <c r="M156" s="351" t="s">
        <v>94</v>
      </c>
      <c r="N156" s="208">
        <v>2016</v>
      </c>
      <c r="O156" s="208">
        <v>2017</v>
      </c>
      <c r="P156" s="208">
        <v>2018</v>
      </c>
    </row>
    <row r="157" spans="1:16" ht="66" hidden="1" customHeight="1">
      <c r="A157" s="276"/>
      <c r="B157" s="276"/>
      <c r="C157" s="276"/>
      <c r="D157" s="276"/>
      <c r="E157" s="2" t="s">
        <v>99</v>
      </c>
      <c r="F157" s="208" t="s">
        <v>92</v>
      </c>
      <c r="G157" s="228" t="s">
        <v>70</v>
      </c>
      <c r="H157" s="222" t="s">
        <v>93</v>
      </c>
      <c r="I157" s="351"/>
      <c r="J157" s="351"/>
      <c r="K157" s="351"/>
      <c r="L157" s="65" t="s">
        <v>95</v>
      </c>
      <c r="M157" s="351"/>
      <c r="N157" s="228" t="s">
        <v>70</v>
      </c>
      <c r="O157" s="228" t="s">
        <v>71</v>
      </c>
      <c r="P157" s="228" t="s">
        <v>71</v>
      </c>
    </row>
    <row r="158" spans="1:16" hidden="1">
      <c r="A158" s="273">
        <v>1</v>
      </c>
      <c r="B158" s="274"/>
      <c r="C158" s="274"/>
      <c r="D158" s="275"/>
      <c r="E158" s="2">
        <v>2</v>
      </c>
      <c r="F158" s="208">
        <v>3</v>
      </c>
      <c r="G158" s="208">
        <v>4</v>
      </c>
      <c r="H158" s="208">
        <v>5</v>
      </c>
      <c r="I158" s="208">
        <v>6</v>
      </c>
      <c r="J158" s="208">
        <v>7</v>
      </c>
      <c r="K158" s="208">
        <v>8</v>
      </c>
      <c r="L158" s="208">
        <v>9</v>
      </c>
      <c r="M158" s="208" t="s">
        <v>100</v>
      </c>
      <c r="N158" s="208">
        <v>11</v>
      </c>
      <c r="O158" s="208">
        <v>12</v>
      </c>
      <c r="P158" s="208">
        <v>13</v>
      </c>
    </row>
    <row r="159" spans="1:16" ht="22.9" hidden="1" customHeight="1">
      <c r="A159" s="268"/>
      <c r="B159" s="262"/>
      <c r="C159" s="262"/>
      <c r="D159" s="269"/>
      <c r="E159" s="92"/>
      <c r="F159" s="18"/>
      <c r="G159" s="18"/>
      <c r="H159" s="18"/>
      <c r="I159" s="18"/>
      <c r="J159" s="18"/>
      <c r="K159" s="18"/>
      <c r="L159" s="18"/>
      <c r="M159" s="18"/>
      <c r="N159" s="18"/>
      <c r="O159" s="18"/>
      <c r="P159" s="18"/>
    </row>
    <row r="160" spans="1:16" ht="22.9" hidden="1" customHeight="1">
      <c r="A160" s="268"/>
      <c r="B160" s="262"/>
      <c r="C160" s="262"/>
      <c r="D160" s="269"/>
      <c r="E160" s="92"/>
      <c r="F160" s="18"/>
      <c r="G160" s="18"/>
      <c r="H160" s="18"/>
      <c r="I160" s="18"/>
      <c r="J160" s="18"/>
      <c r="K160" s="18"/>
      <c r="L160" s="18"/>
      <c r="M160" s="18"/>
      <c r="N160" s="18"/>
      <c r="O160" s="18"/>
      <c r="P160" s="18"/>
    </row>
    <row r="161" spans="1:16" ht="22.9" hidden="1" customHeight="1">
      <c r="A161" s="268"/>
      <c r="B161" s="262"/>
      <c r="C161" s="262"/>
      <c r="D161" s="269"/>
      <c r="E161" s="92"/>
      <c r="F161" s="18"/>
      <c r="G161" s="18"/>
      <c r="H161" s="18"/>
      <c r="I161" s="18"/>
      <c r="J161" s="18"/>
      <c r="K161" s="18"/>
      <c r="L161" s="18"/>
      <c r="M161" s="18"/>
      <c r="N161" s="18"/>
      <c r="O161" s="18"/>
      <c r="P161" s="18"/>
    </row>
    <row r="162" spans="1:16" ht="22.9" hidden="1" customHeight="1">
      <c r="A162" s="268"/>
      <c r="B162" s="262"/>
      <c r="C162" s="262"/>
      <c r="D162" s="269"/>
      <c r="E162" s="92"/>
      <c r="F162" s="18"/>
      <c r="G162" s="18"/>
      <c r="H162" s="18"/>
      <c r="I162" s="18"/>
      <c r="J162" s="18"/>
      <c r="K162" s="18"/>
      <c r="L162" s="18"/>
      <c r="M162" s="18"/>
      <c r="N162" s="18"/>
      <c r="O162" s="18"/>
      <c r="P162" s="18"/>
    </row>
    <row r="163" spans="1:16" ht="22.9" hidden="1" customHeight="1">
      <c r="A163" s="268"/>
      <c r="B163" s="262"/>
      <c r="C163" s="262"/>
      <c r="D163" s="269"/>
      <c r="E163" s="92"/>
      <c r="F163" s="18"/>
      <c r="G163" s="18"/>
      <c r="H163" s="18"/>
      <c r="I163" s="18"/>
      <c r="J163" s="18"/>
      <c r="K163" s="18"/>
      <c r="L163" s="18"/>
      <c r="M163" s="18"/>
      <c r="N163" s="18"/>
      <c r="O163" s="18"/>
      <c r="P163" s="18"/>
    </row>
    <row r="164" spans="1:16" ht="22.9" hidden="1" customHeight="1">
      <c r="A164" s="268"/>
      <c r="B164" s="262"/>
      <c r="C164" s="262"/>
      <c r="D164" s="269"/>
      <c r="E164" s="92"/>
      <c r="F164" s="18"/>
      <c r="G164" s="18"/>
      <c r="H164" s="18"/>
      <c r="I164" s="18"/>
      <c r="J164" s="18"/>
      <c r="K164" s="18"/>
      <c r="L164" s="18"/>
      <c r="M164" s="18"/>
      <c r="N164" s="18"/>
      <c r="O164" s="18"/>
      <c r="P164" s="18"/>
    </row>
    <row r="165" spans="1:16" ht="22.9" hidden="1" customHeight="1">
      <c r="A165" s="268"/>
      <c r="B165" s="262"/>
      <c r="C165" s="262"/>
      <c r="D165" s="269"/>
      <c r="E165" s="92"/>
      <c r="F165" s="18"/>
      <c r="G165" s="18"/>
      <c r="H165" s="18"/>
      <c r="I165" s="18"/>
      <c r="J165" s="18"/>
      <c r="K165" s="18"/>
      <c r="L165" s="18"/>
      <c r="M165" s="18"/>
      <c r="N165" s="18"/>
      <c r="O165" s="18"/>
      <c r="P165" s="18"/>
    </row>
    <row r="166" spans="1:16" ht="23.45" hidden="1" customHeight="1"/>
    <row r="167" spans="1:16" s="66" customFormat="1" ht="24.6" customHeight="1">
      <c r="A167" s="248" t="s">
        <v>636</v>
      </c>
      <c r="B167" s="249"/>
      <c r="C167" s="249"/>
      <c r="D167" s="249"/>
      <c r="E167" s="249"/>
      <c r="F167" s="249"/>
      <c r="G167" s="249"/>
      <c r="H167" s="249"/>
      <c r="I167" s="249"/>
      <c r="J167" s="249"/>
      <c r="K167" s="249"/>
      <c r="L167" s="249"/>
      <c r="M167" s="249"/>
      <c r="N167" s="249"/>
      <c r="O167" s="249"/>
      <c r="P167" s="250"/>
    </row>
    <row r="168" spans="1:16" s="66" customFormat="1" ht="24.6" customHeight="1">
      <c r="A168" s="251" t="s">
        <v>612</v>
      </c>
      <c r="B168" s="252"/>
      <c r="C168" s="252"/>
      <c r="D168" s="252"/>
      <c r="E168" s="252"/>
      <c r="F168" s="252"/>
      <c r="G168" s="252"/>
      <c r="H168" s="252"/>
      <c r="I168" s="252"/>
      <c r="J168" s="252"/>
      <c r="K168" s="252"/>
      <c r="L168" s="252"/>
      <c r="M168" s="252"/>
      <c r="N168" s="252"/>
      <c r="O168" s="252"/>
      <c r="P168" s="253"/>
    </row>
    <row r="169" spans="1:16" s="66" customFormat="1" ht="24.6" customHeight="1">
      <c r="A169" s="251" t="s">
        <v>613</v>
      </c>
      <c r="B169" s="252"/>
      <c r="C169" s="252"/>
      <c r="D169" s="252"/>
      <c r="E169" s="252"/>
      <c r="F169" s="252"/>
      <c r="G169" s="252"/>
      <c r="H169" s="252"/>
      <c r="I169" s="252"/>
      <c r="J169" s="252"/>
      <c r="K169" s="252"/>
      <c r="L169" s="252"/>
      <c r="M169" s="252"/>
      <c r="N169" s="252"/>
      <c r="O169" s="252"/>
      <c r="P169" s="253"/>
    </row>
    <row r="170" spans="1:16" s="66" customFormat="1" ht="24.6" customHeight="1">
      <c r="A170" s="254" t="s">
        <v>101</v>
      </c>
      <c r="B170" s="255"/>
      <c r="C170" s="255"/>
      <c r="D170" s="255"/>
      <c r="E170" s="255"/>
      <c r="F170" s="255"/>
      <c r="G170" s="255"/>
      <c r="H170" s="255"/>
      <c r="I170" s="255"/>
      <c r="J170" s="255"/>
      <c r="K170" s="255"/>
      <c r="L170" s="255"/>
      <c r="M170" s="255"/>
      <c r="N170" s="255"/>
      <c r="O170" s="255"/>
      <c r="P170" s="256"/>
    </row>
    <row r="172" spans="1:16" ht="38.450000000000003" customHeight="1">
      <c r="A172" s="257" t="s">
        <v>472</v>
      </c>
      <c r="B172" s="257"/>
      <c r="C172" s="257"/>
      <c r="D172" s="257"/>
      <c r="E172" s="257"/>
      <c r="F172" s="257"/>
      <c r="G172" s="257"/>
      <c r="H172" s="257"/>
      <c r="I172" s="257"/>
      <c r="J172" s="257"/>
      <c r="K172" s="257"/>
      <c r="L172" s="257"/>
      <c r="M172" s="257"/>
      <c r="N172" s="257"/>
      <c r="O172" s="257"/>
      <c r="P172" s="257"/>
    </row>
  </sheetData>
  <mergeCells count="268">
    <mergeCell ref="G112:H112"/>
    <mergeCell ref="G113:H113"/>
    <mergeCell ref="A119:D119"/>
    <mergeCell ref="G119:H119"/>
    <mergeCell ref="G150:H150"/>
    <mergeCell ref="G21:H21"/>
    <mergeCell ref="G103:H103"/>
    <mergeCell ref="G104:H104"/>
    <mergeCell ref="G107:H107"/>
    <mergeCell ref="G108:H108"/>
    <mergeCell ref="G109:H109"/>
    <mergeCell ref="G110:H110"/>
    <mergeCell ref="G111:H111"/>
    <mergeCell ref="G102:H102"/>
    <mergeCell ref="A93:D93"/>
    <mergeCell ref="G93:H93"/>
    <mergeCell ref="G94:H94"/>
    <mergeCell ref="G95:H95"/>
    <mergeCell ref="G96:H96"/>
    <mergeCell ref="G97:H97"/>
    <mergeCell ref="G99:H99"/>
    <mergeCell ref="G100:H100"/>
    <mergeCell ref="G101:H101"/>
    <mergeCell ref="G98:H98"/>
    <mergeCell ref="A123:D123"/>
    <mergeCell ref="G123:H123"/>
    <mergeCell ref="M156:M157"/>
    <mergeCell ref="G121:H121"/>
    <mergeCell ref="A158:D158"/>
    <mergeCell ref="A159:D159"/>
    <mergeCell ref="G129:H129"/>
    <mergeCell ref="G141:H141"/>
    <mergeCell ref="G140:H140"/>
    <mergeCell ref="G136:H136"/>
    <mergeCell ref="G138:H138"/>
    <mergeCell ref="A138:D138"/>
    <mergeCell ref="G145:H145"/>
    <mergeCell ref="A140:D140"/>
    <mergeCell ref="A137:D137"/>
    <mergeCell ref="A139:D139"/>
    <mergeCell ref="G139:H139"/>
    <mergeCell ref="A151:D151"/>
    <mergeCell ref="A136:D136"/>
    <mergeCell ref="A132:D132"/>
    <mergeCell ref="G132:H132"/>
    <mergeCell ref="A134:D134"/>
    <mergeCell ref="G134:H134"/>
    <mergeCell ref="G151:H151"/>
    <mergeCell ref="A149:D149"/>
    <mergeCell ref="G149:H149"/>
    <mergeCell ref="A162:D162"/>
    <mergeCell ref="A163:D163"/>
    <mergeCell ref="G105:H105"/>
    <mergeCell ref="G106:H106"/>
    <mergeCell ref="A127:D127"/>
    <mergeCell ref="G127:H127"/>
    <mergeCell ref="A120:D120"/>
    <mergeCell ref="G120:H120"/>
    <mergeCell ref="A161:D161"/>
    <mergeCell ref="A128:D128"/>
    <mergeCell ref="A122:D122"/>
    <mergeCell ref="G122:H122"/>
    <mergeCell ref="A125:D125"/>
    <mergeCell ref="G125:H125"/>
    <mergeCell ref="G115:H115"/>
    <mergeCell ref="G116:H116"/>
    <mergeCell ref="G117:H117"/>
    <mergeCell ref="A118:D118"/>
    <mergeCell ref="G118:H118"/>
    <mergeCell ref="G144:H144"/>
    <mergeCell ref="A124:D124"/>
    <mergeCell ref="G114:H114"/>
    <mergeCell ref="G124:H124"/>
    <mergeCell ref="A121:D121"/>
    <mergeCell ref="A172:P172"/>
    <mergeCell ref="A164:D164"/>
    <mergeCell ref="A165:D165"/>
    <mergeCell ref="A167:P167"/>
    <mergeCell ref="A168:P168"/>
    <mergeCell ref="A145:D145"/>
    <mergeCell ref="A146:D146"/>
    <mergeCell ref="G142:H142"/>
    <mergeCell ref="A143:D143"/>
    <mergeCell ref="A160:D160"/>
    <mergeCell ref="A155:P155"/>
    <mergeCell ref="A156:D157"/>
    <mergeCell ref="E156:H156"/>
    <mergeCell ref="I156:I157"/>
    <mergeCell ref="J156:J157"/>
    <mergeCell ref="K156:K157"/>
    <mergeCell ref="G146:H146"/>
    <mergeCell ref="A152:D152"/>
    <mergeCell ref="G143:H143"/>
    <mergeCell ref="G153:H153"/>
    <mergeCell ref="G152:H152"/>
    <mergeCell ref="A153:D153"/>
    <mergeCell ref="A169:P169"/>
    <mergeCell ref="A170:P170"/>
    <mergeCell ref="A88:D88"/>
    <mergeCell ref="A147:D147"/>
    <mergeCell ref="G147:H147"/>
    <mergeCell ref="G148:H148"/>
    <mergeCell ref="A80:A83"/>
    <mergeCell ref="M87:N87"/>
    <mergeCell ref="A92:D92"/>
    <mergeCell ref="A90:D90"/>
    <mergeCell ref="G90:H90"/>
    <mergeCell ref="A91:D91"/>
    <mergeCell ref="G91:H91"/>
    <mergeCell ref="G92:H92"/>
    <mergeCell ref="A89:D89"/>
    <mergeCell ref="G87:H87"/>
    <mergeCell ref="K87:L87"/>
    <mergeCell ref="A85:P85"/>
    <mergeCell ref="A86:D87"/>
    <mergeCell ref="E86:F86"/>
    <mergeCell ref="G86:H86"/>
    <mergeCell ref="K86:L86"/>
    <mergeCell ref="M86:N86"/>
    <mergeCell ref="O87:P87"/>
    <mergeCell ref="O86:P86"/>
    <mergeCell ref="C80:I80"/>
    <mergeCell ref="C82:I82"/>
    <mergeCell ref="C83:I83"/>
    <mergeCell ref="C81:I81"/>
    <mergeCell ref="C79:I79"/>
    <mergeCell ref="A77:A79"/>
    <mergeCell ref="C77:I77"/>
    <mergeCell ref="C78:I78"/>
    <mergeCell ref="C84:I84"/>
    <mergeCell ref="A68:C68"/>
    <mergeCell ref="D68:P68"/>
    <mergeCell ref="A74:A76"/>
    <mergeCell ref="C74:I74"/>
    <mergeCell ref="C75:I75"/>
    <mergeCell ref="C76:I76"/>
    <mergeCell ref="A71:P71"/>
    <mergeCell ref="A72:A73"/>
    <mergeCell ref="B72:B73"/>
    <mergeCell ref="A69:C69"/>
    <mergeCell ref="D69:P69"/>
    <mergeCell ref="C72:I73"/>
    <mergeCell ref="J72:J73"/>
    <mergeCell ref="A60:P60"/>
    <mergeCell ref="A66:P66"/>
    <mergeCell ref="C64:I64"/>
    <mergeCell ref="A67:C67"/>
    <mergeCell ref="A61:B61"/>
    <mergeCell ref="C61:N61"/>
    <mergeCell ref="O61:P61"/>
    <mergeCell ref="A62:B62"/>
    <mergeCell ref="C62:N62"/>
    <mergeCell ref="O62:P62"/>
    <mergeCell ref="A63:B63"/>
    <mergeCell ref="C63:N63"/>
    <mergeCell ref="O63:P63"/>
    <mergeCell ref="A64:B64"/>
    <mergeCell ref="O64:P64"/>
    <mergeCell ref="D67:P67"/>
    <mergeCell ref="A57:B57"/>
    <mergeCell ref="I57:J57"/>
    <mergeCell ref="A58:B58"/>
    <mergeCell ref="A59:B59"/>
    <mergeCell ref="I58:J58"/>
    <mergeCell ref="I53:J53"/>
    <mergeCell ref="A54:B54"/>
    <mergeCell ref="I54:J54"/>
    <mergeCell ref="A55:B55"/>
    <mergeCell ref="I55:J55"/>
    <mergeCell ref="G46:H46"/>
    <mergeCell ref="A53:B53"/>
    <mergeCell ref="A48:C48"/>
    <mergeCell ref="A56:B56"/>
    <mergeCell ref="I56:J56"/>
    <mergeCell ref="A47:C47"/>
    <mergeCell ref="E47:F47"/>
    <mergeCell ref="G47:H47"/>
    <mergeCell ref="G48:H48"/>
    <mergeCell ref="A50:P50"/>
    <mergeCell ref="A51:B52"/>
    <mergeCell ref="C51:H51"/>
    <mergeCell ref="I51:J52"/>
    <mergeCell ref="E48:F48"/>
    <mergeCell ref="A46:C46"/>
    <mergeCell ref="E46:F46"/>
    <mergeCell ref="N39:P39"/>
    <mergeCell ref="E40:F40"/>
    <mergeCell ref="G40:H40"/>
    <mergeCell ref="K36:L36"/>
    <mergeCell ref="A38:P38"/>
    <mergeCell ref="K39:M39"/>
    <mergeCell ref="N1:P1"/>
    <mergeCell ref="E2:J2"/>
    <mergeCell ref="D3:L3"/>
    <mergeCell ref="A6:C6"/>
    <mergeCell ref="D6:O6"/>
    <mergeCell ref="A35:B35"/>
    <mergeCell ref="G35:H35"/>
    <mergeCell ref="G33:H33"/>
    <mergeCell ref="G34:H34"/>
    <mergeCell ref="A34:B34"/>
    <mergeCell ref="A7:C7"/>
    <mergeCell ref="D7:O7"/>
    <mergeCell ref="A8:C8"/>
    <mergeCell ref="D8:O8"/>
    <mergeCell ref="A10:P10"/>
    <mergeCell ref="G30:H30"/>
    <mergeCell ref="A12:D13"/>
    <mergeCell ref="O24:P24"/>
    <mergeCell ref="O25:P25"/>
    <mergeCell ref="M25:N25"/>
    <mergeCell ref="O12:P12"/>
    <mergeCell ref="G13:H13"/>
    <mergeCell ref="O13:P13"/>
    <mergeCell ref="M13:N13"/>
    <mergeCell ref="M12:N12"/>
    <mergeCell ref="G25:H25"/>
    <mergeCell ref="K25:L25"/>
    <mergeCell ref="K12:L12"/>
    <mergeCell ref="K13:L13"/>
    <mergeCell ref="G24:H24"/>
    <mergeCell ref="K24:L24"/>
    <mergeCell ref="M24:N24"/>
    <mergeCell ref="D39:F39"/>
    <mergeCell ref="G39:J39"/>
    <mergeCell ref="A36:B36"/>
    <mergeCell ref="G36:H36"/>
    <mergeCell ref="A26:B26"/>
    <mergeCell ref="G26:H26"/>
    <mergeCell ref="A27:B27"/>
    <mergeCell ref="G27:H27"/>
    <mergeCell ref="E12:F12"/>
    <mergeCell ref="G12:H12"/>
    <mergeCell ref="C24:F24"/>
    <mergeCell ref="A29:B29"/>
    <mergeCell ref="G29:H29"/>
    <mergeCell ref="A14:D14"/>
    <mergeCell ref="A17:D17"/>
    <mergeCell ref="A18:D18"/>
    <mergeCell ref="A19:D19"/>
    <mergeCell ref="A20:D20"/>
    <mergeCell ref="A24:B25"/>
    <mergeCell ref="A28:B28"/>
    <mergeCell ref="G28:H28"/>
    <mergeCell ref="A126:D126"/>
    <mergeCell ref="G88:H88"/>
    <mergeCell ref="A31:B31"/>
    <mergeCell ref="G31:H31"/>
    <mergeCell ref="A30:B30"/>
    <mergeCell ref="A32:B32"/>
    <mergeCell ref="G32:H32"/>
    <mergeCell ref="A44:C44"/>
    <mergeCell ref="E44:F44"/>
    <mergeCell ref="G44:H44"/>
    <mergeCell ref="A45:C45"/>
    <mergeCell ref="E45:F45"/>
    <mergeCell ref="G45:H45"/>
    <mergeCell ref="A42:C42"/>
    <mergeCell ref="E42:F42"/>
    <mergeCell ref="G42:H42"/>
    <mergeCell ref="A43:C43"/>
    <mergeCell ref="E43:F43"/>
    <mergeCell ref="G43:H43"/>
    <mergeCell ref="A41:C41"/>
    <mergeCell ref="E41:F41"/>
    <mergeCell ref="G41:H41"/>
    <mergeCell ref="A33:B33"/>
    <mergeCell ref="A39:C40"/>
  </mergeCells>
  <phoneticPr fontId="12" type="noConversion"/>
  <printOptions horizontalCentered="1"/>
  <pageMargins left="0" right="0" top="0" bottom="0" header="0" footer="0"/>
  <pageSetup paperSize="9" scale="56" orientation="portrait" r:id="rId1"/>
  <rowBreaks count="2" manualBreakCount="2">
    <brk id="79" max="15" man="1"/>
    <brk id="151" max="15" man="1"/>
  </rowBreaks>
</worksheet>
</file>

<file path=xl/worksheets/sheet6.xml><?xml version="1.0" encoding="utf-8"?>
<worksheet xmlns="http://schemas.openxmlformats.org/spreadsheetml/2006/main" xmlns:r="http://schemas.openxmlformats.org/officeDocument/2006/relationships">
  <sheetPr>
    <tabColor rgb="FF00B050"/>
  </sheetPr>
  <dimension ref="A1:P333"/>
  <sheetViews>
    <sheetView showZeros="0" zoomScaleNormal="100" zoomScaleSheetLayoutView="79" workbookViewId="0">
      <selection activeCell="S15" sqref="S15"/>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85546875" style="46" customWidth="1"/>
    <col min="7" max="7" width="7.140625" style="46" customWidth="1"/>
    <col min="8" max="8" width="6.28515625" style="46" customWidth="1"/>
    <col min="9" max="9" width="8.42578125" style="46" customWidth="1"/>
    <col min="10" max="10" width="10.42578125" style="46" customWidth="1"/>
    <col min="11" max="11" width="10.140625" style="46" customWidth="1"/>
    <col min="12" max="12" width="8.42578125" style="46" customWidth="1"/>
    <col min="13" max="13" width="10.5703125" style="46" customWidth="1"/>
    <col min="14" max="14" width="11.140625" style="46" customWidth="1"/>
    <col min="15" max="15" width="9.7109375" style="46" customWidth="1"/>
    <col min="16" max="16" width="9.57031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85" t="s">
        <v>583</v>
      </c>
      <c r="E8" s="286"/>
      <c r="F8" s="286"/>
      <c r="G8" s="286"/>
      <c r="H8" s="286"/>
      <c r="I8" s="286"/>
      <c r="J8" s="286"/>
      <c r="K8" s="286"/>
      <c r="L8" s="286"/>
      <c r="M8" s="286"/>
      <c r="N8" s="286"/>
      <c r="O8" s="287"/>
      <c r="P8" s="208">
        <v>2369</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14" t="s">
        <v>91</v>
      </c>
      <c r="B14" s="314"/>
      <c r="C14" s="314"/>
      <c r="D14" s="314"/>
      <c r="E14" s="2" t="s">
        <v>204</v>
      </c>
      <c r="F14" s="208"/>
      <c r="G14" s="266" t="s">
        <v>72</v>
      </c>
      <c r="H14" s="267"/>
      <c r="I14" s="3">
        <f>I15+I16+I17+I19+I20</f>
        <v>49237.3</v>
      </c>
      <c r="J14" s="3">
        <f>J15+J16+J17+J19+J20</f>
        <v>58417.099999999991</v>
      </c>
      <c r="K14" s="3">
        <f>K15+K16+K17+K19+K20</f>
        <v>125911.29999999999</v>
      </c>
      <c r="L14" s="82"/>
      <c r="M14" s="3">
        <f>M15+M16+M17+M19+M20</f>
        <v>62101.100000000006</v>
      </c>
      <c r="N14" s="82"/>
      <c r="O14" s="3">
        <f>O15+O16+O17+O19+O20</f>
        <v>63140.5</v>
      </c>
      <c r="P14" s="48"/>
    </row>
    <row r="15" spans="1:16" ht="23.45" customHeight="1">
      <c r="A15" s="389" t="s">
        <v>323</v>
      </c>
      <c r="B15" s="271"/>
      <c r="C15" s="271"/>
      <c r="D15" s="272"/>
      <c r="E15" s="2"/>
      <c r="F15" s="222">
        <v>21</v>
      </c>
      <c r="G15" s="273" t="s">
        <v>72</v>
      </c>
      <c r="H15" s="275"/>
      <c r="I15" s="223">
        <f>I104+I157+I210</f>
        <v>24001.7</v>
      </c>
      <c r="J15" s="223">
        <f>J104+J157+J210</f>
        <v>25308</v>
      </c>
      <c r="K15" s="223">
        <f>K104+K157+K210</f>
        <v>27526.899999999998</v>
      </c>
      <c r="L15" s="242"/>
      <c r="M15" s="223">
        <f>M104+M157+M210</f>
        <v>27854.100000000002</v>
      </c>
      <c r="N15" s="50"/>
      <c r="O15" s="223">
        <f>O104+O157+O210</f>
        <v>28273.9</v>
      </c>
      <c r="P15" s="194"/>
    </row>
    <row r="16" spans="1:16" ht="18.75" customHeight="1">
      <c r="A16" s="389" t="s">
        <v>128</v>
      </c>
      <c r="B16" s="271"/>
      <c r="C16" s="271"/>
      <c r="D16" s="272"/>
      <c r="E16" s="2"/>
      <c r="F16" s="222">
        <v>22</v>
      </c>
      <c r="G16" s="273" t="s">
        <v>72</v>
      </c>
      <c r="H16" s="275"/>
      <c r="I16" s="223">
        <f>I108+I161+I214+I258</f>
        <v>6826.2999999999984</v>
      </c>
      <c r="J16" s="223">
        <f>J108+J161+J214+J258</f>
        <v>9208.7000000000007</v>
      </c>
      <c r="K16" s="223">
        <f>K108+K161+K214+K258</f>
        <v>10621.499999999998</v>
      </c>
      <c r="L16" s="242"/>
      <c r="M16" s="223">
        <f>M108+M161+M214+M258</f>
        <v>10642.199999999999</v>
      </c>
      <c r="N16" s="50"/>
      <c r="O16" s="223">
        <f>O108+O161+O214+O258</f>
        <v>10654.1</v>
      </c>
      <c r="P16" s="194"/>
    </row>
    <row r="17" spans="1:16" ht="32.25" customHeight="1">
      <c r="A17" s="263" t="s">
        <v>124</v>
      </c>
      <c r="B17" s="264"/>
      <c r="C17" s="264"/>
      <c r="D17" s="265"/>
      <c r="E17" s="2"/>
      <c r="F17" s="222">
        <v>27</v>
      </c>
      <c r="G17" s="273" t="s">
        <v>72</v>
      </c>
      <c r="H17" s="275"/>
      <c r="I17" s="223">
        <f>I127+I183+I234+I317</f>
        <v>2736.3</v>
      </c>
      <c r="J17" s="223">
        <f>J127+J183+J234+J317</f>
        <v>3367.7</v>
      </c>
      <c r="K17" s="223">
        <f>K127+K183+K234+K317</f>
        <v>3089.9</v>
      </c>
      <c r="L17" s="242"/>
      <c r="M17" s="223">
        <f>M127+M183+M234+M317</f>
        <v>3517.3</v>
      </c>
      <c r="N17" s="50"/>
      <c r="O17" s="223">
        <f>O127+O183+O234+O317</f>
        <v>3987.2</v>
      </c>
      <c r="P17" s="194"/>
    </row>
    <row r="18" spans="1:16" ht="18.75" customHeight="1">
      <c r="A18" s="263" t="s">
        <v>333</v>
      </c>
      <c r="B18" s="264"/>
      <c r="C18" s="264"/>
      <c r="D18" s="265"/>
      <c r="E18" s="2"/>
      <c r="F18" s="222">
        <v>28</v>
      </c>
      <c r="G18" s="193"/>
      <c r="H18" s="194"/>
      <c r="I18" s="194"/>
      <c r="J18" s="223">
        <f>J128+J184+J235</f>
        <v>0</v>
      </c>
      <c r="K18" s="223">
        <f>K128+K184+K235</f>
        <v>0</v>
      </c>
      <c r="L18" s="242"/>
      <c r="M18" s="223">
        <f>M128+M184+M235</f>
        <v>0</v>
      </c>
      <c r="N18" s="50"/>
      <c r="O18" s="223">
        <f>O128+O184+O235</f>
        <v>0</v>
      </c>
      <c r="P18" s="194"/>
    </row>
    <row r="19" spans="1:16" ht="20.25" customHeight="1">
      <c r="A19" s="263" t="s">
        <v>325</v>
      </c>
      <c r="B19" s="264"/>
      <c r="C19" s="264"/>
      <c r="D19" s="265"/>
      <c r="E19" s="2"/>
      <c r="F19" s="222">
        <v>31</v>
      </c>
      <c r="G19" s="273" t="s">
        <v>72</v>
      </c>
      <c r="H19" s="275"/>
      <c r="I19" s="223">
        <f>I138+I191+I242</f>
        <v>3687.2999999999997</v>
      </c>
      <c r="J19" s="223">
        <f>J138+J191+J242</f>
        <v>7578.9</v>
      </c>
      <c r="K19" s="223">
        <f>K138+K191+K242</f>
        <v>6981.2</v>
      </c>
      <c r="L19" s="242"/>
      <c r="M19" s="223">
        <f>M138+M191+M242</f>
        <v>5921.3</v>
      </c>
      <c r="N19" s="50"/>
      <c r="O19" s="223">
        <f>O138+O191+O242</f>
        <v>5532.3</v>
      </c>
      <c r="P19" s="194"/>
    </row>
    <row r="20" spans="1:16" ht="17.25" customHeight="1">
      <c r="A20" s="263" t="s">
        <v>324</v>
      </c>
      <c r="B20" s="264"/>
      <c r="C20" s="264"/>
      <c r="D20" s="265"/>
      <c r="E20" s="2"/>
      <c r="F20" s="222">
        <v>33</v>
      </c>
      <c r="G20" s="273" t="s">
        <v>72</v>
      </c>
      <c r="H20" s="275"/>
      <c r="I20" s="223">
        <f>I146+I198+I247</f>
        <v>11985.7</v>
      </c>
      <c r="J20" s="223">
        <f>J146+J198+J247</f>
        <v>12953.8</v>
      </c>
      <c r="K20" s="223">
        <f>K146+K198+K247+K322</f>
        <v>77691.8</v>
      </c>
      <c r="L20" s="242"/>
      <c r="M20" s="223">
        <f>M146+M198+M247</f>
        <v>14166.199999999999</v>
      </c>
      <c r="N20" s="50"/>
      <c r="O20" s="223">
        <f>O146+O198+O247</f>
        <v>14693</v>
      </c>
      <c r="P20" s="194"/>
    </row>
    <row r="21" spans="1:16" ht="14.45"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53"/>
      <c r="D24" s="53"/>
      <c r="E24" s="101"/>
      <c r="F24" s="53"/>
      <c r="G24" s="298" t="s">
        <v>72</v>
      </c>
      <c r="H24" s="298"/>
      <c r="I24" s="83">
        <f>I25+I29+I33</f>
        <v>49237.3</v>
      </c>
      <c r="J24" s="83">
        <f>J25+J29+J33</f>
        <v>58417.099999999991</v>
      </c>
      <c r="K24" s="83">
        <f t="shared" ref="K24:P24" si="0">K25+K29+K33</f>
        <v>125911.29999999999</v>
      </c>
      <c r="L24" s="53">
        <f t="shared" si="0"/>
        <v>0</v>
      </c>
      <c r="M24" s="83">
        <f t="shared" si="0"/>
        <v>62101.100000000006</v>
      </c>
      <c r="N24" s="53">
        <f t="shared" si="0"/>
        <v>0</v>
      </c>
      <c r="O24" s="83">
        <f t="shared" si="0"/>
        <v>63140.5</v>
      </c>
      <c r="P24" s="53">
        <f t="shared" si="0"/>
        <v>0</v>
      </c>
    </row>
    <row r="25" spans="1:16" ht="32.450000000000003" customHeight="1">
      <c r="A25" s="294" t="s">
        <v>115</v>
      </c>
      <c r="B25" s="295"/>
      <c r="C25" s="54">
        <v>112</v>
      </c>
      <c r="D25" s="55" t="s">
        <v>334</v>
      </c>
      <c r="E25" s="102" t="s">
        <v>204</v>
      </c>
      <c r="F25" s="18"/>
      <c r="G25" s="276" t="s">
        <v>72</v>
      </c>
      <c r="H25" s="276"/>
      <c r="I25" s="19">
        <f>I26+I27+I28</f>
        <v>22.3</v>
      </c>
      <c r="J25" s="19">
        <f>J26+J27+J28</f>
        <v>26</v>
      </c>
      <c r="K25" s="19">
        <f>K26+K27+K28</f>
        <v>35.5</v>
      </c>
      <c r="L25" s="35"/>
      <c r="M25" s="19">
        <f>M26+M27+M28</f>
        <v>35.5</v>
      </c>
      <c r="N25" s="35"/>
      <c r="O25" s="19">
        <f>O26+O27+O28</f>
        <v>35.5</v>
      </c>
      <c r="P25" s="56"/>
    </row>
    <row r="26" spans="1:16" ht="18.600000000000001" customHeight="1">
      <c r="A26" s="258" t="s">
        <v>335</v>
      </c>
      <c r="B26" s="260"/>
      <c r="C26" s="18"/>
      <c r="D26" s="18"/>
      <c r="E26" s="92"/>
      <c r="F26" s="18">
        <v>14</v>
      </c>
      <c r="G26" s="276" t="s">
        <v>72</v>
      </c>
      <c r="H26" s="276"/>
      <c r="I26" s="208">
        <v>22.3</v>
      </c>
      <c r="J26" s="19">
        <v>26</v>
      </c>
      <c r="K26" s="19">
        <v>35.5</v>
      </c>
      <c r="L26" s="35"/>
      <c r="M26" s="19">
        <v>35.5</v>
      </c>
      <c r="N26" s="35"/>
      <c r="O26" s="19">
        <v>35.5</v>
      </c>
      <c r="P26" s="56"/>
    </row>
    <row r="27" spans="1:16" ht="18.600000000000001" customHeight="1">
      <c r="A27" s="268"/>
      <c r="B27" s="269"/>
      <c r="C27" s="18"/>
      <c r="D27" s="18"/>
      <c r="E27" s="92"/>
      <c r="F27" s="18"/>
      <c r="G27" s="276" t="s">
        <v>72</v>
      </c>
      <c r="H27" s="276"/>
      <c r="I27" s="208"/>
      <c r="J27" s="37"/>
      <c r="K27" s="18"/>
      <c r="L27" s="56"/>
      <c r="M27" s="37"/>
      <c r="N27" s="56"/>
      <c r="O27" s="37"/>
      <c r="P27" s="56"/>
    </row>
    <row r="28" spans="1:16" ht="18.600000000000001" hidden="1" customHeight="1">
      <c r="A28" s="280"/>
      <c r="B28" s="280"/>
      <c r="C28" s="18"/>
      <c r="D28" s="18"/>
      <c r="E28" s="92"/>
      <c r="F28" s="18"/>
      <c r="G28" s="276" t="s">
        <v>72</v>
      </c>
      <c r="H28" s="276"/>
      <c r="I28" s="208"/>
      <c r="J28" s="37"/>
      <c r="K28" s="18"/>
      <c r="L28" s="56"/>
      <c r="M28" s="37"/>
      <c r="N28" s="56"/>
      <c r="O28" s="37"/>
      <c r="P28" s="56"/>
    </row>
    <row r="29" spans="1:16" ht="32.450000000000003" customHeight="1">
      <c r="A29" s="294" t="s">
        <v>116</v>
      </c>
      <c r="B29" s="295"/>
      <c r="C29" s="54">
        <v>112</v>
      </c>
      <c r="D29" s="18"/>
      <c r="E29" s="92"/>
      <c r="F29" s="18"/>
      <c r="G29" s="276" t="s">
        <v>72</v>
      </c>
      <c r="H29" s="276"/>
      <c r="I29" s="208"/>
      <c r="J29" s="18">
        <f>J30+J31+J32</f>
        <v>0</v>
      </c>
      <c r="K29" s="18"/>
      <c r="L29" s="56"/>
      <c r="M29" s="18">
        <f>M30+M31+M32</f>
        <v>0</v>
      </c>
      <c r="N29" s="56"/>
      <c r="O29" s="18">
        <f>O30+O31+O32</f>
        <v>0</v>
      </c>
      <c r="P29" s="56"/>
    </row>
    <row r="30" spans="1:16" ht="19.149999999999999" customHeight="1">
      <c r="A30" s="280"/>
      <c r="B30" s="280"/>
      <c r="C30" s="18"/>
      <c r="D30" s="18"/>
      <c r="E30" s="92"/>
      <c r="F30" s="18"/>
      <c r="G30" s="276" t="s">
        <v>72</v>
      </c>
      <c r="H30" s="276"/>
      <c r="I30" s="208"/>
      <c r="J30" s="37"/>
      <c r="K30" s="18"/>
      <c r="L30" s="56"/>
      <c r="M30" s="37"/>
      <c r="N30" s="56"/>
      <c r="O30" s="37"/>
      <c r="P30" s="56"/>
    </row>
    <row r="31" spans="1:16" ht="19.149999999999999" hidden="1" customHeight="1">
      <c r="A31" s="268"/>
      <c r="B31" s="269"/>
      <c r="C31" s="18"/>
      <c r="D31" s="18"/>
      <c r="E31" s="92"/>
      <c r="F31" s="18"/>
      <c r="G31" s="273" t="s">
        <v>72</v>
      </c>
      <c r="H31" s="275"/>
      <c r="I31" s="208"/>
      <c r="J31" s="37"/>
      <c r="K31" s="18"/>
      <c r="L31" s="56"/>
      <c r="M31" s="37"/>
      <c r="N31" s="56"/>
      <c r="O31" s="37"/>
      <c r="P31" s="56"/>
    </row>
    <row r="32" spans="1:16" ht="19.149999999999999" hidden="1" customHeight="1">
      <c r="A32" s="268"/>
      <c r="B32" s="269"/>
      <c r="C32" s="18"/>
      <c r="D32" s="18"/>
      <c r="E32" s="92"/>
      <c r="F32" s="18"/>
      <c r="G32" s="273" t="s">
        <v>72</v>
      </c>
      <c r="H32" s="275"/>
      <c r="I32" s="208"/>
      <c r="J32" s="37"/>
      <c r="K32" s="18"/>
      <c r="L32" s="56"/>
      <c r="M32" s="37"/>
      <c r="N32" s="56"/>
      <c r="O32" s="37"/>
      <c r="P32" s="56"/>
    </row>
    <row r="33" spans="1:16" ht="54" customHeight="1">
      <c r="A33" s="302" t="s">
        <v>117</v>
      </c>
      <c r="B33" s="303"/>
      <c r="C33" s="54">
        <v>111</v>
      </c>
      <c r="D33" s="18"/>
      <c r="E33" s="92"/>
      <c r="F33" s="18"/>
      <c r="G33" s="273" t="s">
        <v>72</v>
      </c>
      <c r="H33" s="275"/>
      <c r="I33" s="18">
        <f>I14-(I25+I29)</f>
        <v>49215</v>
      </c>
      <c r="J33" s="18">
        <f>J14-(J25+J29)</f>
        <v>58391.099999999991</v>
      </c>
      <c r="K33" s="18">
        <f>K14-(K25+K29)</f>
        <v>125875.79999999999</v>
      </c>
      <c r="L33" s="56"/>
      <c r="M33" s="19">
        <f>M14-(M25+M29)</f>
        <v>62065.600000000006</v>
      </c>
      <c r="N33" s="56"/>
      <c r="O33" s="19">
        <f>O14-(O25+O29)</f>
        <v>63105</v>
      </c>
      <c r="P33" s="56"/>
    </row>
    <row r="34" spans="1:16" ht="20.45" hidden="1" customHeight="1">
      <c r="A34" s="268"/>
      <c r="B34" s="269"/>
      <c r="C34" s="18"/>
      <c r="D34" s="18"/>
      <c r="E34" s="92"/>
      <c r="F34" s="18"/>
      <c r="G34" s="273" t="s">
        <v>72</v>
      </c>
      <c r="H34" s="275"/>
      <c r="I34" s="208" t="s">
        <v>72</v>
      </c>
      <c r="J34" s="18"/>
      <c r="K34" s="268"/>
      <c r="L34" s="269"/>
      <c r="M34" s="78"/>
      <c r="N34" s="56"/>
      <c r="O34" s="78"/>
      <c r="P34" s="56"/>
    </row>
    <row r="35" spans="1:16" ht="14.45" customHeight="1"/>
    <row r="36" spans="1:16" ht="14.45" customHeight="1">
      <c r="A36" s="299" t="s">
        <v>467</v>
      </c>
      <c r="B36" s="259"/>
      <c r="C36" s="259"/>
      <c r="D36" s="259"/>
      <c r="E36" s="259"/>
      <c r="F36" s="259"/>
      <c r="G36" s="259"/>
      <c r="H36" s="259"/>
      <c r="I36" s="259"/>
      <c r="J36" s="259"/>
      <c r="K36" s="259"/>
      <c r="L36" s="259"/>
      <c r="M36" s="259"/>
      <c r="N36" s="259"/>
      <c r="O36" s="259"/>
      <c r="P36" s="260"/>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f>
        <v>125911.29999999999</v>
      </c>
      <c r="H39" s="276"/>
      <c r="I39" s="208"/>
      <c r="J39" s="223">
        <f>J40</f>
        <v>125911.29999999999</v>
      </c>
      <c r="K39" s="223">
        <f>K40</f>
        <v>62101.100000000006</v>
      </c>
      <c r="L39" s="208"/>
      <c r="M39" s="223">
        <f>M40</f>
        <v>62101.100000000006</v>
      </c>
      <c r="N39" s="223">
        <f>N40</f>
        <v>63140.5</v>
      </c>
      <c r="O39" s="208"/>
      <c r="P39" s="223">
        <f>P40</f>
        <v>63140.5</v>
      </c>
    </row>
    <row r="40" spans="1:16" s="57" customFormat="1" ht="20.45" customHeight="1">
      <c r="A40" s="301" t="s">
        <v>106</v>
      </c>
      <c r="B40" s="301"/>
      <c r="C40" s="301"/>
      <c r="D40" s="224" t="s">
        <v>110</v>
      </c>
      <c r="E40" s="308"/>
      <c r="F40" s="308"/>
      <c r="G40" s="309">
        <f>K14</f>
        <v>125911.29999999999</v>
      </c>
      <c r="H40" s="308"/>
      <c r="I40" s="224"/>
      <c r="J40" s="225">
        <f>G40</f>
        <v>125911.29999999999</v>
      </c>
      <c r="K40" s="225">
        <f>M14</f>
        <v>62101.100000000006</v>
      </c>
      <c r="L40" s="224"/>
      <c r="M40" s="225">
        <f>K40</f>
        <v>62101.100000000006</v>
      </c>
      <c r="N40" s="225">
        <f>O14</f>
        <v>63140.5</v>
      </c>
      <c r="O40" s="224"/>
      <c r="P40" s="225">
        <f>N40</f>
        <v>63140.5</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hidden="1"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313">
        <f>G44+G45</f>
        <v>125911.29999999999</v>
      </c>
      <c r="H43" s="276"/>
      <c r="I43" s="208"/>
      <c r="J43" s="223">
        <f>J44+J45</f>
        <v>125911.29999999999</v>
      </c>
      <c r="K43" s="223">
        <f>K44+K45</f>
        <v>62101.100000000006</v>
      </c>
      <c r="L43" s="208"/>
      <c r="M43" s="223">
        <f>M44+M45</f>
        <v>62101.100000000006</v>
      </c>
      <c r="N43" s="223">
        <f>N44+N45</f>
        <v>63140.5</v>
      </c>
      <c r="O43" s="208"/>
      <c r="P43" s="223">
        <f>P44+P45</f>
        <v>63140.5</v>
      </c>
    </row>
    <row r="44" spans="1:16" s="57" customFormat="1" ht="20.45" customHeight="1">
      <c r="A44" s="301" t="s">
        <v>108</v>
      </c>
      <c r="B44" s="301"/>
      <c r="C44" s="301"/>
      <c r="D44" s="58"/>
      <c r="E44" s="308"/>
      <c r="F44" s="308"/>
      <c r="G44" s="309">
        <f>K25</f>
        <v>35.5</v>
      </c>
      <c r="H44" s="308"/>
      <c r="I44" s="224"/>
      <c r="J44" s="225">
        <f>G44</f>
        <v>35.5</v>
      </c>
      <c r="K44" s="225">
        <f>M25</f>
        <v>35.5</v>
      </c>
      <c r="L44" s="224"/>
      <c r="M44" s="225">
        <f>K44</f>
        <v>35.5</v>
      </c>
      <c r="N44" s="225">
        <f>O25</f>
        <v>35.5</v>
      </c>
      <c r="O44" s="224"/>
      <c r="P44" s="225">
        <f>N44</f>
        <v>35.5</v>
      </c>
    </row>
    <row r="45" spans="1:16" s="57" customFormat="1" ht="20.45" customHeight="1">
      <c r="A45" s="301" t="s">
        <v>109</v>
      </c>
      <c r="B45" s="301"/>
      <c r="C45" s="301"/>
      <c r="D45" s="58"/>
      <c r="E45" s="308"/>
      <c r="F45" s="308"/>
      <c r="G45" s="308">
        <f>K33</f>
        <v>125875.79999999999</v>
      </c>
      <c r="H45" s="308"/>
      <c r="I45" s="224"/>
      <c r="J45" s="225">
        <f>G45</f>
        <v>125875.79999999999</v>
      </c>
      <c r="K45" s="225">
        <f>M33</f>
        <v>62065.600000000006</v>
      </c>
      <c r="L45" s="224"/>
      <c r="M45" s="225">
        <f>K45</f>
        <v>62065.600000000006</v>
      </c>
      <c r="N45" s="225">
        <f>O33</f>
        <v>63105</v>
      </c>
      <c r="O45" s="224"/>
      <c r="P45" s="225">
        <f>N45</f>
        <v>63105</v>
      </c>
    </row>
    <row r="46" spans="1:16" ht="20.45" hidden="1" customHeight="1">
      <c r="A46" s="281"/>
      <c r="B46" s="281"/>
      <c r="C46" s="281"/>
      <c r="D46" s="18"/>
      <c r="E46" s="276"/>
      <c r="F46" s="276"/>
      <c r="G46" s="276"/>
      <c r="H46" s="276"/>
      <c r="I46" s="208"/>
      <c r="J46" s="208"/>
      <c r="K46" s="208"/>
      <c r="L46" s="208"/>
      <c r="M46" s="208"/>
      <c r="N46" s="208"/>
      <c r="O46" s="208"/>
      <c r="P46" s="208"/>
    </row>
    <row r="47" spans="1:16" ht="19.149999999999999" customHeight="1"/>
    <row r="48" spans="1:16">
      <c r="A48" s="314" t="s">
        <v>468</v>
      </c>
      <c r="B48" s="314"/>
      <c r="C48" s="314"/>
      <c r="D48" s="314"/>
      <c r="E48" s="314"/>
      <c r="F48" s="314"/>
      <c r="G48" s="314"/>
      <c r="H48" s="314"/>
      <c r="I48" s="314"/>
      <c r="J48" s="314"/>
      <c r="K48" s="314"/>
      <c r="L48" s="314"/>
      <c r="M48" s="314"/>
      <c r="N48" s="314"/>
      <c r="O48" s="314"/>
      <c r="P48" s="314"/>
    </row>
    <row r="49" spans="1:16">
      <c r="A49" s="276" t="s">
        <v>59</v>
      </c>
      <c r="B49" s="276"/>
      <c r="C49" s="276" t="s">
        <v>58</v>
      </c>
      <c r="D49" s="276"/>
      <c r="E49" s="276"/>
      <c r="F49" s="276"/>
      <c r="G49" s="276"/>
      <c r="H49" s="276"/>
      <c r="I49" s="288" t="s">
        <v>67</v>
      </c>
      <c r="J49" s="290"/>
      <c r="K49" s="208">
        <v>2016</v>
      </c>
      <c r="L49" s="208">
        <v>2017</v>
      </c>
      <c r="M49" s="208">
        <v>2018</v>
      </c>
      <c r="N49" s="208">
        <v>2019</v>
      </c>
      <c r="O49" s="208">
        <v>2020</v>
      </c>
      <c r="P49" s="208">
        <v>2021</v>
      </c>
    </row>
    <row r="50" spans="1:16" ht="51.6" customHeight="1">
      <c r="A50" s="276"/>
      <c r="B50" s="276"/>
      <c r="C50" s="222" t="s">
        <v>60</v>
      </c>
      <c r="D50" s="222" t="s">
        <v>61</v>
      </c>
      <c r="E50" s="94" t="s">
        <v>62</v>
      </c>
      <c r="F50" s="222" t="s">
        <v>63</v>
      </c>
      <c r="G50" s="222" t="s">
        <v>64</v>
      </c>
      <c r="H50" s="222" t="s">
        <v>65</v>
      </c>
      <c r="I50" s="291"/>
      <c r="J50" s="293"/>
      <c r="K50" s="228" t="s">
        <v>68</v>
      </c>
      <c r="L50" s="228" t="s">
        <v>68</v>
      </c>
      <c r="M50" s="228" t="s">
        <v>69</v>
      </c>
      <c r="N50" s="228" t="s">
        <v>69</v>
      </c>
      <c r="O50" s="228" t="s">
        <v>71</v>
      </c>
      <c r="P50" s="228" t="s">
        <v>71</v>
      </c>
    </row>
    <row r="51" spans="1:16">
      <c r="A51" s="305" t="s">
        <v>66</v>
      </c>
      <c r="B51" s="306"/>
      <c r="C51" s="53"/>
      <c r="D51" s="53"/>
      <c r="E51" s="95"/>
      <c r="F51" s="53"/>
      <c r="G51" s="53"/>
      <c r="H51" s="53"/>
      <c r="I51" s="261"/>
      <c r="J51" s="307"/>
      <c r="K51" s="229" t="s">
        <v>72</v>
      </c>
      <c r="L51" s="229" t="s">
        <v>72</v>
      </c>
      <c r="M51" s="53"/>
      <c r="N51" s="53"/>
      <c r="O51" s="53"/>
      <c r="P51" s="53"/>
    </row>
    <row r="52" spans="1:16" ht="23.45" hidden="1" customHeight="1">
      <c r="A52" s="285"/>
      <c r="B52" s="287"/>
      <c r="C52" s="18"/>
      <c r="D52" s="18"/>
      <c r="E52" s="92"/>
      <c r="F52" s="18"/>
      <c r="G52" s="18"/>
      <c r="H52" s="18"/>
      <c r="I52" s="268"/>
      <c r="J52" s="269"/>
      <c r="K52" s="208" t="s">
        <v>72</v>
      </c>
      <c r="L52" s="208" t="s">
        <v>72</v>
      </c>
      <c r="M52" s="18"/>
      <c r="N52" s="18"/>
      <c r="O52" s="18"/>
      <c r="P52" s="18"/>
    </row>
    <row r="53" spans="1:16" ht="23.45" hidden="1" customHeight="1">
      <c r="A53" s="268"/>
      <c r="B53" s="269"/>
      <c r="C53" s="18"/>
      <c r="D53" s="18"/>
      <c r="E53" s="92"/>
      <c r="F53" s="18"/>
      <c r="G53" s="18"/>
      <c r="H53" s="18"/>
      <c r="I53" s="268"/>
      <c r="J53" s="269"/>
      <c r="K53" s="208" t="s">
        <v>72</v>
      </c>
      <c r="L53" s="208" t="s">
        <v>72</v>
      </c>
      <c r="M53" s="18"/>
      <c r="N53" s="18"/>
      <c r="O53" s="18"/>
      <c r="P53" s="18"/>
    </row>
    <row r="54" spans="1:16" ht="23.45" hidden="1" customHeight="1">
      <c r="A54" s="268"/>
      <c r="B54" s="269"/>
      <c r="C54" s="18"/>
      <c r="D54" s="18"/>
      <c r="E54" s="92"/>
      <c r="F54" s="18"/>
      <c r="G54" s="18"/>
      <c r="H54" s="18"/>
      <c r="I54" s="268"/>
      <c r="J54" s="269"/>
      <c r="K54" s="208" t="s">
        <v>72</v>
      </c>
      <c r="L54" s="208" t="s">
        <v>72</v>
      </c>
      <c r="M54" s="18"/>
      <c r="N54" s="18"/>
      <c r="O54" s="18"/>
      <c r="P54" s="18"/>
    </row>
    <row r="55" spans="1:16" ht="23.45" hidden="1" customHeight="1">
      <c r="A55" s="268"/>
      <c r="B55" s="269"/>
      <c r="C55" s="18"/>
      <c r="D55" s="18"/>
      <c r="E55" s="92"/>
      <c r="F55" s="18"/>
      <c r="G55" s="18"/>
      <c r="H55" s="18"/>
      <c r="I55" s="268"/>
      <c r="J55" s="269"/>
      <c r="K55" s="208" t="s">
        <v>72</v>
      </c>
      <c r="L55" s="208" t="s">
        <v>72</v>
      </c>
      <c r="M55" s="18"/>
      <c r="N55" s="18"/>
      <c r="O55" s="18"/>
      <c r="P55" s="18"/>
    </row>
    <row r="56" spans="1:16" ht="23.45" hidden="1" customHeight="1">
      <c r="A56" s="268"/>
      <c r="B56" s="269"/>
      <c r="C56" s="18"/>
      <c r="D56" s="18"/>
      <c r="E56" s="92"/>
      <c r="F56" s="18"/>
      <c r="G56" s="18"/>
      <c r="H56" s="18"/>
      <c r="I56" s="268"/>
      <c r="J56" s="269"/>
      <c r="K56" s="208" t="s">
        <v>72</v>
      </c>
      <c r="L56" s="208" t="s">
        <v>72</v>
      </c>
      <c r="M56" s="18"/>
      <c r="N56" s="18"/>
      <c r="O56" s="18"/>
      <c r="P56" s="18"/>
    </row>
    <row r="57" spans="1:16">
      <c r="A57" s="268"/>
      <c r="B57" s="262"/>
    </row>
    <row r="58" spans="1:16">
      <c r="A58" s="335" t="s">
        <v>73</v>
      </c>
      <c r="B58" s="335"/>
      <c r="C58" s="335"/>
      <c r="D58" s="335"/>
      <c r="E58" s="335"/>
      <c r="F58" s="335"/>
      <c r="G58" s="335"/>
      <c r="H58" s="335"/>
      <c r="I58" s="335"/>
      <c r="J58" s="335"/>
      <c r="K58" s="335"/>
      <c r="L58" s="335"/>
      <c r="M58" s="335"/>
      <c r="N58" s="335"/>
      <c r="O58" s="335"/>
      <c r="P58" s="33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345</v>
      </c>
      <c r="D60" s="259"/>
      <c r="E60" s="259"/>
      <c r="F60" s="259"/>
      <c r="G60" s="259"/>
      <c r="H60" s="259"/>
      <c r="I60" s="259"/>
      <c r="J60" s="259"/>
      <c r="K60" s="259"/>
      <c r="L60" s="259"/>
      <c r="M60" s="259"/>
      <c r="N60" s="260"/>
      <c r="O60" s="310" t="s">
        <v>346</v>
      </c>
      <c r="P60" s="310"/>
    </row>
    <row r="61" spans="1:16" ht="21.6" customHeight="1">
      <c r="A61" s="281" t="s">
        <v>75</v>
      </c>
      <c r="B61" s="281"/>
      <c r="C61" s="285" t="s">
        <v>347</v>
      </c>
      <c r="D61" s="286"/>
      <c r="E61" s="286"/>
      <c r="F61" s="286"/>
      <c r="G61" s="286"/>
      <c r="H61" s="286"/>
      <c r="I61" s="286"/>
      <c r="J61" s="286"/>
      <c r="K61" s="286"/>
      <c r="L61" s="286"/>
      <c r="M61" s="286"/>
      <c r="N61" s="287"/>
      <c r="O61" s="310" t="s">
        <v>299</v>
      </c>
      <c r="P61" s="310"/>
    </row>
    <row r="62" spans="1:16" ht="21.6" customHeight="1">
      <c r="A62" s="281" t="s">
        <v>76</v>
      </c>
      <c r="B62" s="281"/>
      <c r="C62" s="337" t="s">
        <v>20</v>
      </c>
      <c r="D62" s="338"/>
      <c r="E62" s="338"/>
      <c r="F62" s="338"/>
      <c r="G62" s="211"/>
      <c r="H62" s="211"/>
      <c r="I62" s="211"/>
      <c r="J62" s="211"/>
      <c r="K62" s="211"/>
      <c r="L62" s="211"/>
      <c r="M62" s="211"/>
      <c r="N62" s="212"/>
      <c r="O62" s="311" t="s">
        <v>348</v>
      </c>
      <c r="P62" s="312"/>
    </row>
    <row r="64" spans="1:16" ht="27" customHeight="1">
      <c r="A64" s="334" t="s">
        <v>469</v>
      </c>
      <c r="B64" s="334"/>
      <c r="C64" s="334"/>
      <c r="D64" s="334"/>
      <c r="E64" s="334"/>
      <c r="F64" s="334"/>
      <c r="G64" s="334"/>
      <c r="H64" s="334"/>
      <c r="I64" s="334"/>
      <c r="J64" s="334"/>
      <c r="K64" s="334"/>
      <c r="L64" s="334"/>
      <c r="M64" s="334"/>
      <c r="N64" s="334"/>
      <c r="O64" s="334"/>
      <c r="P64" s="334"/>
    </row>
    <row r="65" spans="1:16" ht="36.75" customHeight="1">
      <c r="A65" s="328" t="s">
        <v>78</v>
      </c>
      <c r="B65" s="329"/>
      <c r="C65" s="330"/>
      <c r="D65" s="319" t="s">
        <v>575</v>
      </c>
      <c r="E65" s="320"/>
      <c r="F65" s="320"/>
      <c r="G65" s="320"/>
      <c r="H65" s="320"/>
      <c r="I65" s="320"/>
      <c r="J65" s="320"/>
      <c r="K65" s="320"/>
      <c r="L65" s="320"/>
      <c r="M65" s="320"/>
      <c r="N65" s="320"/>
      <c r="O65" s="320"/>
      <c r="P65" s="321"/>
    </row>
    <row r="66" spans="1:16" ht="54" customHeight="1">
      <c r="A66" s="331" t="s">
        <v>470</v>
      </c>
      <c r="B66" s="332"/>
      <c r="C66" s="333"/>
      <c r="D66" s="319" t="s">
        <v>576</v>
      </c>
      <c r="E66" s="320"/>
      <c r="F66" s="320"/>
      <c r="G66" s="320"/>
      <c r="H66" s="320"/>
      <c r="I66" s="320"/>
      <c r="J66" s="320"/>
      <c r="K66" s="320"/>
      <c r="L66" s="320"/>
      <c r="M66" s="320"/>
      <c r="N66" s="320"/>
      <c r="O66" s="320"/>
      <c r="P66" s="321"/>
    </row>
    <row r="67" spans="1:16" ht="71.25" customHeight="1">
      <c r="A67" s="322" t="s">
        <v>79</v>
      </c>
      <c r="B67" s="323"/>
      <c r="C67" s="324"/>
      <c r="D67" s="319" t="s">
        <v>577</v>
      </c>
      <c r="E67" s="320"/>
      <c r="F67" s="320"/>
      <c r="G67" s="320"/>
      <c r="H67" s="320"/>
      <c r="I67" s="320"/>
      <c r="J67" s="320"/>
      <c r="K67" s="320"/>
      <c r="L67" s="320"/>
      <c r="M67" s="320"/>
      <c r="N67" s="320"/>
      <c r="O67" s="320"/>
      <c r="P67" s="321"/>
    </row>
    <row r="69" spans="1:16">
      <c r="A69" s="314" t="s">
        <v>77</v>
      </c>
      <c r="B69" s="314"/>
      <c r="C69" s="314"/>
      <c r="D69" s="314"/>
      <c r="E69" s="314"/>
      <c r="F69" s="314"/>
      <c r="G69" s="314"/>
      <c r="H69" s="314"/>
      <c r="I69" s="314"/>
      <c r="J69" s="314"/>
      <c r="K69" s="314"/>
      <c r="L69" s="314"/>
      <c r="M69" s="314"/>
      <c r="N69" s="314"/>
      <c r="O69" s="314"/>
      <c r="P69" s="314"/>
    </row>
    <row r="70" spans="1:16" ht="24" customHeight="1">
      <c r="A70" s="276" t="s">
        <v>80</v>
      </c>
      <c r="B70" s="276" t="s">
        <v>58</v>
      </c>
      <c r="C70" s="288" t="s">
        <v>59</v>
      </c>
      <c r="D70" s="289"/>
      <c r="E70" s="289"/>
      <c r="F70" s="289"/>
      <c r="G70" s="289"/>
      <c r="H70" s="289"/>
      <c r="I70" s="289"/>
      <c r="J70" s="300" t="s">
        <v>84</v>
      </c>
      <c r="K70" s="208">
        <v>2016</v>
      </c>
      <c r="L70" s="208">
        <v>2017</v>
      </c>
      <c r="M70" s="208">
        <v>2018</v>
      </c>
      <c r="N70" s="208">
        <v>2019</v>
      </c>
      <c r="O70" s="208">
        <v>2020</v>
      </c>
      <c r="P70" s="208">
        <v>2021</v>
      </c>
    </row>
    <row r="71" spans="1:16" ht="55.15" customHeight="1">
      <c r="A71" s="276"/>
      <c r="B71" s="276"/>
      <c r="C71" s="325"/>
      <c r="D71" s="326"/>
      <c r="E71" s="326"/>
      <c r="F71" s="326"/>
      <c r="G71" s="326"/>
      <c r="H71" s="326"/>
      <c r="I71" s="326"/>
      <c r="J71" s="300"/>
      <c r="K71" s="59" t="s">
        <v>68</v>
      </c>
      <c r="L71" s="59" t="s">
        <v>68</v>
      </c>
      <c r="M71" s="59" t="s">
        <v>69</v>
      </c>
      <c r="N71" s="59" t="s">
        <v>69</v>
      </c>
      <c r="O71" s="59" t="s">
        <v>71</v>
      </c>
      <c r="P71" s="59" t="s">
        <v>71</v>
      </c>
    </row>
    <row r="72" spans="1:16" ht="20.45" customHeight="1">
      <c r="A72" s="315" t="s">
        <v>81</v>
      </c>
      <c r="B72" s="28" t="s">
        <v>250</v>
      </c>
      <c r="C72" s="390" t="s">
        <v>349</v>
      </c>
      <c r="D72" s="390"/>
      <c r="E72" s="390"/>
      <c r="F72" s="390"/>
      <c r="G72" s="390"/>
      <c r="H72" s="390"/>
      <c r="I72" s="390"/>
      <c r="J72" s="29" t="s">
        <v>252</v>
      </c>
      <c r="K72" s="20" t="s">
        <v>72</v>
      </c>
      <c r="L72" s="20">
        <v>78</v>
      </c>
      <c r="M72" s="30">
        <v>79</v>
      </c>
      <c r="N72" s="30">
        <v>79</v>
      </c>
      <c r="O72" s="30">
        <v>79</v>
      </c>
      <c r="P72" s="30">
        <v>79</v>
      </c>
    </row>
    <row r="73" spans="1:16" ht="22.5" customHeight="1">
      <c r="A73" s="316"/>
      <c r="B73" s="113" t="s">
        <v>280</v>
      </c>
      <c r="C73" s="390" t="s">
        <v>266</v>
      </c>
      <c r="D73" s="390"/>
      <c r="E73" s="390"/>
      <c r="F73" s="390"/>
      <c r="G73" s="390"/>
      <c r="H73" s="390"/>
      <c r="I73" s="390"/>
      <c r="J73" s="113" t="s">
        <v>283</v>
      </c>
      <c r="K73" s="208" t="s">
        <v>72</v>
      </c>
      <c r="L73" s="208">
        <v>474</v>
      </c>
      <c r="M73" s="18">
        <v>490</v>
      </c>
      <c r="N73" s="18">
        <v>481</v>
      </c>
      <c r="O73" s="18">
        <v>481</v>
      </c>
      <c r="P73" s="18">
        <v>481</v>
      </c>
    </row>
    <row r="74" spans="1:16" ht="22.5" customHeight="1">
      <c r="A74" s="316"/>
      <c r="B74" s="209" t="s">
        <v>373</v>
      </c>
      <c r="C74" s="354" t="s">
        <v>416</v>
      </c>
      <c r="D74" s="355"/>
      <c r="E74" s="355"/>
      <c r="F74" s="355"/>
      <c r="G74" s="355"/>
      <c r="H74" s="355"/>
      <c r="I74" s="356"/>
      <c r="J74" s="209" t="s">
        <v>253</v>
      </c>
      <c r="K74" s="208" t="s">
        <v>72</v>
      </c>
      <c r="L74" s="208">
        <v>100</v>
      </c>
      <c r="M74" s="18">
        <v>100</v>
      </c>
      <c r="N74" s="18">
        <v>100</v>
      </c>
      <c r="O74" s="18">
        <v>100</v>
      </c>
      <c r="P74" s="18">
        <v>100</v>
      </c>
    </row>
    <row r="75" spans="1:16" ht="32.25" customHeight="1">
      <c r="A75" s="316"/>
      <c r="B75" s="28" t="s">
        <v>251</v>
      </c>
      <c r="C75" s="294" t="s">
        <v>249</v>
      </c>
      <c r="D75" s="327"/>
      <c r="E75" s="327"/>
      <c r="F75" s="327"/>
      <c r="G75" s="327"/>
      <c r="H75" s="327"/>
      <c r="I75" s="295"/>
      <c r="J75" s="29" t="s">
        <v>253</v>
      </c>
      <c r="K75" s="208" t="s">
        <v>72</v>
      </c>
      <c r="L75" s="208">
        <v>15.8</v>
      </c>
      <c r="M75" s="19">
        <v>25</v>
      </c>
      <c r="N75" s="19">
        <f>N80/(K103+K209)*100</f>
        <v>15.855753898733186</v>
      </c>
      <c r="O75" s="19">
        <f>O80/(M103+M209)*100</f>
        <v>13.878831673342479</v>
      </c>
      <c r="P75" s="19">
        <f>P80/(O103+O209)*100</f>
        <v>13.64797635969178</v>
      </c>
    </row>
    <row r="76" spans="1:16" ht="39" customHeight="1">
      <c r="A76" s="316"/>
      <c r="B76" s="120" t="s">
        <v>3</v>
      </c>
      <c r="C76" s="294" t="s">
        <v>551</v>
      </c>
      <c r="D76" s="327"/>
      <c r="E76" s="327"/>
      <c r="F76" s="327"/>
      <c r="G76" s="327"/>
      <c r="H76" s="327"/>
      <c r="I76" s="295"/>
      <c r="J76" s="120" t="s">
        <v>253</v>
      </c>
      <c r="K76" s="208" t="s">
        <v>72</v>
      </c>
      <c r="L76" s="185">
        <v>55.2</v>
      </c>
      <c r="M76" s="185">
        <v>74.2</v>
      </c>
      <c r="N76" s="185">
        <v>72.7</v>
      </c>
      <c r="O76" s="185">
        <v>62.2</v>
      </c>
      <c r="P76" s="185">
        <v>70.599999999999994</v>
      </c>
    </row>
    <row r="77" spans="1:16" ht="35.25" customHeight="1">
      <c r="A77" s="316"/>
      <c r="B77" s="120" t="s">
        <v>282</v>
      </c>
      <c r="C77" s="294" t="s">
        <v>552</v>
      </c>
      <c r="D77" s="327"/>
      <c r="E77" s="327"/>
      <c r="F77" s="327"/>
      <c r="G77" s="327"/>
      <c r="H77" s="327"/>
      <c r="I77" s="295"/>
      <c r="J77" s="120" t="s">
        <v>253</v>
      </c>
      <c r="K77" s="208" t="s">
        <v>72</v>
      </c>
      <c r="L77" s="208">
        <v>72.7</v>
      </c>
      <c r="M77" s="19">
        <v>53.8</v>
      </c>
      <c r="N77" s="19">
        <v>94.1</v>
      </c>
      <c r="O77" s="19">
        <v>50</v>
      </c>
      <c r="P77" s="19">
        <v>52.6</v>
      </c>
    </row>
    <row r="78" spans="1:16" ht="36" customHeight="1">
      <c r="A78" s="317"/>
      <c r="B78" s="121" t="s">
        <v>284</v>
      </c>
      <c r="C78" s="294" t="s">
        <v>553</v>
      </c>
      <c r="D78" s="327"/>
      <c r="E78" s="327"/>
      <c r="F78" s="327"/>
      <c r="G78" s="327"/>
      <c r="H78" s="327"/>
      <c r="I78" s="295"/>
      <c r="J78" s="121" t="s">
        <v>253</v>
      </c>
      <c r="K78" s="208" t="s">
        <v>72</v>
      </c>
      <c r="L78" s="208">
        <v>65.5</v>
      </c>
      <c r="M78" s="19">
        <v>72.599999999999994</v>
      </c>
      <c r="N78" s="19">
        <v>58.9</v>
      </c>
      <c r="O78" s="19">
        <v>59.7</v>
      </c>
      <c r="P78" s="19">
        <v>61.9</v>
      </c>
    </row>
    <row r="79" spans="1:16" ht="20.45" customHeight="1">
      <c r="A79" s="315" t="s">
        <v>82</v>
      </c>
      <c r="B79" s="28" t="s">
        <v>254</v>
      </c>
      <c r="C79" s="281" t="s">
        <v>343</v>
      </c>
      <c r="D79" s="281"/>
      <c r="E79" s="281"/>
      <c r="F79" s="281"/>
      <c r="G79" s="281"/>
      <c r="H79" s="281"/>
      <c r="I79" s="281"/>
      <c r="J79" s="29" t="s">
        <v>252</v>
      </c>
      <c r="K79" s="208" t="s">
        <v>72</v>
      </c>
      <c r="L79" s="208">
        <v>387</v>
      </c>
      <c r="M79" s="19">
        <v>428</v>
      </c>
      <c r="N79" s="18">
        <v>428</v>
      </c>
      <c r="O79" s="18">
        <v>428</v>
      </c>
      <c r="P79" s="18">
        <v>428</v>
      </c>
    </row>
    <row r="80" spans="1:16" ht="31.5" customHeight="1">
      <c r="A80" s="316"/>
      <c r="B80" s="28" t="s">
        <v>584</v>
      </c>
      <c r="C80" s="294" t="s">
        <v>344</v>
      </c>
      <c r="D80" s="327"/>
      <c r="E80" s="327"/>
      <c r="F80" s="327"/>
      <c r="G80" s="327"/>
      <c r="H80" s="327"/>
      <c r="I80" s="295"/>
      <c r="J80" s="29" t="s">
        <v>267</v>
      </c>
      <c r="K80" s="208" t="s">
        <v>72</v>
      </c>
      <c r="L80" s="208">
        <v>4234.8</v>
      </c>
      <c r="M80" s="18">
        <v>6394.3</v>
      </c>
      <c r="N80" s="19">
        <f>K117+K138+K153+K154+K224+K242+K254+K255</f>
        <v>8462.2000000000007</v>
      </c>
      <c r="O80" s="19">
        <f>M117+M138+M153+M154+M224+M242+M254+M255</f>
        <v>7356.1</v>
      </c>
      <c r="P80" s="19">
        <f>O117+O138+O153+O154+O171+O191+O205+O206</f>
        <v>7297.3</v>
      </c>
    </row>
    <row r="81" spans="1:16" ht="20.45" customHeight="1">
      <c r="A81" s="316"/>
      <c r="B81" s="103" t="s">
        <v>412</v>
      </c>
      <c r="C81" s="281" t="s">
        <v>353</v>
      </c>
      <c r="D81" s="281"/>
      <c r="E81" s="281"/>
      <c r="F81" s="281"/>
      <c r="G81" s="281"/>
      <c r="H81" s="281"/>
      <c r="I81" s="281"/>
      <c r="J81" s="103" t="s">
        <v>283</v>
      </c>
      <c r="K81" s="208" t="s">
        <v>72</v>
      </c>
      <c r="L81" s="208">
        <v>36.200000000000003</v>
      </c>
      <c r="M81" s="53">
        <v>36.5</v>
      </c>
      <c r="N81" s="18">
        <v>36.5</v>
      </c>
      <c r="O81" s="18">
        <v>36.5</v>
      </c>
      <c r="P81" s="18">
        <v>36.5</v>
      </c>
    </row>
    <row r="82" spans="1:16" ht="20.45" customHeight="1">
      <c r="A82" s="316"/>
      <c r="B82" s="151" t="s">
        <v>421</v>
      </c>
      <c r="C82" s="285" t="s">
        <v>418</v>
      </c>
      <c r="D82" s="286"/>
      <c r="E82" s="286"/>
      <c r="F82" s="286"/>
      <c r="G82" s="286"/>
      <c r="H82" s="286"/>
      <c r="I82" s="287"/>
      <c r="J82" s="103" t="s">
        <v>283</v>
      </c>
      <c r="K82" s="208" t="s">
        <v>72</v>
      </c>
      <c r="L82" s="208">
        <v>8137</v>
      </c>
      <c r="M82" s="18">
        <v>8137</v>
      </c>
      <c r="N82" s="18">
        <v>8137</v>
      </c>
      <c r="O82" s="18">
        <v>8137</v>
      </c>
      <c r="P82" s="18">
        <v>8137</v>
      </c>
    </row>
    <row r="83" spans="1:16" ht="20.45" customHeight="1">
      <c r="A83" s="316"/>
      <c r="B83" s="151" t="s">
        <v>10</v>
      </c>
      <c r="C83" s="210" t="s">
        <v>351</v>
      </c>
      <c r="D83" s="211"/>
      <c r="E83" s="211"/>
      <c r="F83" s="211"/>
      <c r="G83" s="211"/>
      <c r="H83" s="211"/>
      <c r="I83" s="212"/>
      <c r="J83" s="103" t="s">
        <v>283</v>
      </c>
      <c r="K83" s="208" t="s">
        <v>72</v>
      </c>
      <c r="L83" s="208">
        <v>16313</v>
      </c>
      <c r="M83" s="208">
        <v>16473</v>
      </c>
      <c r="N83" s="208">
        <v>16434</v>
      </c>
      <c r="O83" s="208">
        <v>16800</v>
      </c>
      <c r="P83" s="208">
        <v>16800</v>
      </c>
    </row>
    <row r="84" spans="1:16" ht="20.45" customHeight="1">
      <c r="A84" s="316"/>
      <c r="B84" s="122" t="s">
        <v>286</v>
      </c>
      <c r="C84" s="281" t="s">
        <v>555</v>
      </c>
      <c r="D84" s="281"/>
      <c r="E84" s="281"/>
      <c r="F84" s="281"/>
      <c r="G84" s="281"/>
      <c r="H84" s="281"/>
      <c r="I84" s="281"/>
      <c r="J84" s="123" t="s">
        <v>563</v>
      </c>
      <c r="K84" s="208" t="s">
        <v>72</v>
      </c>
      <c r="L84" s="208">
        <v>16</v>
      </c>
      <c r="M84" s="209">
        <v>23</v>
      </c>
      <c r="N84" s="209">
        <v>24</v>
      </c>
      <c r="O84" s="209">
        <v>23</v>
      </c>
      <c r="P84" s="209">
        <v>24</v>
      </c>
    </row>
    <row r="85" spans="1:16" ht="20.45" customHeight="1">
      <c r="A85" s="316"/>
      <c r="B85" s="122" t="s">
        <v>288</v>
      </c>
      <c r="C85" s="281" t="s">
        <v>556</v>
      </c>
      <c r="D85" s="281"/>
      <c r="E85" s="281"/>
      <c r="F85" s="281"/>
      <c r="G85" s="281"/>
      <c r="H85" s="281"/>
      <c r="I85" s="281"/>
      <c r="J85" s="123" t="s">
        <v>563</v>
      </c>
      <c r="K85" s="208" t="s">
        <v>72</v>
      </c>
      <c r="L85" s="208">
        <v>13</v>
      </c>
      <c r="M85" s="209">
        <v>8</v>
      </c>
      <c r="N85" s="209">
        <v>9</v>
      </c>
      <c r="O85" s="209">
        <v>14</v>
      </c>
      <c r="P85" s="209">
        <v>10</v>
      </c>
    </row>
    <row r="86" spans="1:16" ht="20.45" customHeight="1">
      <c r="A86" s="316"/>
      <c r="B86" s="122" t="s">
        <v>290</v>
      </c>
      <c r="C86" s="281" t="s">
        <v>557</v>
      </c>
      <c r="D86" s="281"/>
      <c r="E86" s="281"/>
      <c r="F86" s="281"/>
      <c r="G86" s="281"/>
      <c r="H86" s="281"/>
      <c r="I86" s="281"/>
      <c r="J86" s="123" t="s">
        <v>563</v>
      </c>
      <c r="K86" s="208" t="s">
        <v>72</v>
      </c>
      <c r="L86" s="208">
        <v>16</v>
      </c>
      <c r="M86" s="209">
        <v>14</v>
      </c>
      <c r="N86" s="209">
        <v>16</v>
      </c>
      <c r="O86" s="209">
        <v>8</v>
      </c>
      <c r="P86" s="209">
        <v>10</v>
      </c>
    </row>
    <row r="87" spans="1:16" ht="20.45" customHeight="1">
      <c r="A87" s="316"/>
      <c r="B87" s="122" t="s">
        <v>350</v>
      </c>
      <c r="C87" s="281" t="s">
        <v>558</v>
      </c>
      <c r="D87" s="281"/>
      <c r="E87" s="281"/>
      <c r="F87" s="281"/>
      <c r="G87" s="281"/>
      <c r="H87" s="281"/>
      <c r="I87" s="281"/>
      <c r="J87" s="123" t="s">
        <v>563</v>
      </c>
      <c r="K87" s="208" t="s">
        <v>72</v>
      </c>
      <c r="L87" s="208">
        <v>6</v>
      </c>
      <c r="M87" s="209">
        <v>12</v>
      </c>
      <c r="N87" s="209">
        <v>1</v>
      </c>
      <c r="O87" s="209">
        <v>8</v>
      </c>
      <c r="P87" s="209">
        <v>9</v>
      </c>
    </row>
    <row r="88" spans="1:16" ht="20.45" customHeight="1">
      <c r="A88" s="316"/>
      <c r="B88" s="122" t="s">
        <v>352</v>
      </c>
      <c r="C88" s="285" t="s">
        <v>559</v>
      </c>
      <c r="D88" s="286"/>
      <c r="E88" s="286"/>
      <c r="F88" s="286"/>
      <c r="G88" s="286"/>
      <c r="H88" s="286"/>
      <c r="I88" s="287"/>
      <c r="J88" s="123" t="s">
        <v>563</v>
      </c>
      <c r="K88" s="208" t="s">
        <v>72</v>
      </c>
      <c r="L88" s="208">
        <v>74.099999999999994</v>
      </c>
      <c r="M88" s="209">
        <v>94.7</v>
      </c>
      <c r="N88" s="209">
        <v>68</v>
      </c>
      <c r="O88" s="209">
        <v>79.7</v>
      </c>
      <c r="P88" s="209">
        <v>94</v>
      </c>
    </row>
    <row r="89" spans="1:16" ht="20.45" customHeight="1">
      <c r="A89" s="316"/>
      <c r="B89" s="122" t="s">
        <v>554</v>
      </c>
      <c r="C89" s="285" t="s">
        <v>560</v>
      </c>
      <c r="D89" s="286"/>
      <c r="E89" s="286"/>
      <c r="F89" s="286"/>
      <c r="G89" s="286"/>
      <c r="H89" s="286"/>
      <c r="I89" s="287"/>
      <c r="J89" s="123" t="s">
        <v>563</v>
      </c>
      <c r="K89" s="208" t="s">
        <v>72</v>
      </c>
      <c r="L89" s="208">
        <v>39</v>
      </c>
      <c r="M89" s="209">
        <v>35.700000000000003</v>
      </c>
      <c r="N89" s="209">
        <v>47.5</v>
      </c>
      <c r="O89" s="209">
        <v>53.7</v>
      </c>
      <c r="P89" s="209">
        <v>57.8</v>
      </c>
    </row>
    <row r="90" spans="1:16" ht="20.45" customHeight="1">
      <c r="A90" s="316"/>
      <c r="B90" s="122" t="s">
        <v>417</v>
      </c>
      <c r="C90" s="285" t="s">
        <v>561</v>
      </c>
      <c r="D90" s="286"/>
      <c r="E90" s="286"/>
      <c r="F90" s="286"/>
      <c r="G90" s="286"/>
      <c r="H90" s="286"/>
      <c r="I90" s="287"/>
      <c r="J90" s="123" t="s">
        <v>564</v>
      </c>
      <c r="K90" s="208" t="s">
        <v>72</v>
      </c>
      <c r="L90" s="208">
        <v>27259</v>
      </c>
      <c r="M90" s="209">
        <v>34634</v>
      </c>
      <c r="N90" s="209">
        <v>24872</v>
      </c>
      <c r="O90" s="209">
        <v>29150</v>
      </c>
      <c r="P90" s="209">
        <v>34394</v>
      </c>
    </row>
    <row r="91" spans="1:16" ht="20.45" customHeight="1">
      <c r="A91" s="317"/>
      <c r="B91" s="122" t="s">
        <v>313</v>
      </c>
      <c r="C91" s="285" t="s">
        <v>562</v>
      </c>
      <c r="D91" s="286"/>
      <c r="E91" s="286"/>
      <c r="F91" s="286"/>
      <c r="G91" s="286"/>
      <c r="H91" s="286"/>
      <c r="I91" s="287"/>
      <c r="J91" s="123" t="s">
        <v>564</v>
      </c>
      <c r="K91" s="208" t="s">
        <v>72</v>
      </c>
      <c r="L91" s="208">
        <v>14224</v>
      </c>
      <c r="M91" s="209">
        <v>13042</v>
      </c>
      <c r="N91" s="209">
        <v>17384</v>
      </c>
      <c r="O91" s="209">
        <v>19634</v>
      </c>
      <c r="P91" s="209">
        <v>21158</v>
      </c>
    </row>
    <row r="92" spans="1:16" ht="20.45" customHeight="1">
      <c r="A92" s="318" t="s">
        <v>83</v>
      </c>
      <c r="B92" s="20" t="s">
        <v>261</v>
      </c>
      <c r="C92" s="390" t="s">
        <v>257</v>
      </c>
      <c r="D92" s="390"/>
      <c r="E92" s="390"/>
      <c r="F92" s="390"/>
      <c r="G92" s="390"/>
      <c r="H92" s="390"/>
      <c r="I92" s="390"/>
      <c r="J92" s="20" t="s">
        <v>264</v>
      </c>
      <c r="K92" s="208" t="s">
        <v>72</v>
      </c>
      <c r="L92" s="45">
        <v>8920.3700000000008</v>
      </c>
      <c r="M92" s="45">
        <v>9372.7800000000007</v>
      </c>
      <c r="N92" s="45">
        <f>(K103+K209)/N73/12*1000</f>
        <v>9246.34442134442</v>
      </c>
      <c r="O92" s="45">
        <f>(M103+M209)/O73/12*1000</f>
        <v>9182.657657657659</v>
      </c>
      <c r="P92" s="45">
        <f>(O103+O209)/P73/12*1000</f>
        <v>9263.340263340262</v>
      </c>
    </row>
    <row r="93" spans="1:16" ht="20.45" customHeight="1">
      <c r="A93" s="318"/>
      <c r="B93" s="29" t="s">
        <v>262</v>
      </c>
      <c r="C93" s="373" t="s">
        <v>258</v>
      </c>
      <c r="D93" s="373"/>
      <c r="E93" s="373"/>
      <c r="F93" s="373"/>
      <c r="G93" s="373"/>
      <c r="H93" s="373"/>
      <c r="I93" s="373"/>
      <c r="J93" s="29" t="s">
        <v>265</v>
      </c>
      <c r="K93" s="208" t="s">
        <v>72</v>
      </c>
      <c r="L93" s="208">
        <v>40.24</v>
      </c>
      <c r="M93" s="45">
        <v>41.88</v>
      </c>
      <c r="N93" s="45">
        <f>M93*1.049</f>
        <v>43.932119999999998</v>
      </c>
      <c r="O93" s="45">
        <f>N93*1.05</f>
        <v>46.128726</v>
      </c>
      <c r="P93" s="45">
        <f>O93*1.05</f>
        <v>48.435162300000002</v>
      </c>
    </row>
    <row r="94" spans="1:16" ht="20.45" customHeight="1">
      <c r="A94" s="318"/>
      <c r="B94" s="29" t="s">
        <v>263</v>
      </c>
      <c r="C94" s="373" t="s">
        <v>259</v>
      </c>
      <c r="D94" s="373"/>
      <c r="E94" s="373"/>
      <c r="F94" s="373"/>
      <c r="G94" s="373"/>
      <c r="H94" s="373"/>
      <c r="I94" s="373"/>
      <c r="J94" s="29" t="s">
        <v>265</v>
      </c>
      <c r="K94" s="208" t="s">
        <v>72</v>
      </c>
      <c r="L94" s="208">
        <v>8.16</v>
      </c>
      <c r="M94" s="45">
        <v>7.73</v>
      </c>
      <c r="N94" s="45">
        <f>M94*1.049</f>
        <v>8.1087699999999998</v>
      </c>
      <c r="O94" s="45">
        <f>N94*1.05</f>
        <v>8.5142085000000005</v>
      </c>
      <c r="P94" s="45">
        <f>O94*1.05</f>
        <v>8.9399189250000006</v>
      </c>
    </row>
    <row r="95" spans="1:16" ht="20.45" customHeight="1">
      <c r="A95" s="318"/>
      <c r="B95" s="29" t="s">
        <v>420</v>
      </c>
      <c r="C95" s="373" t="s">
        <v>419</v>
      </c>
      <c r="D95" s="373"/>
      <c r="E95" s="373"/>
      <c r="F95" s="373"/>
      <c r="G95" s="373"/>
      <c r="H95" s="373"/>
      <c r="I95" s="373"/>
      <c r="J95" s="29" t="s">
        <v>264</v>
      </c>
      <c r="K95" s="208" t="s">
        <v>72</v>
      </c>
      <c r="L95" s="208">
        <v>124.97</v>
      </c>
      <c r="M95" s="45">
        <v>122.9</v>
      </c>
      <c r="N95" s="45">
        <v>122.9</v>
      </c>
      <c r="O95" s="45">
        <v>122.9</v>
      </c>
      <c r="P95" s="45">
        <v>122.9</v>
      </c>
    </row>
    <row r="96" spans="1:16" ht="20.45" customHeight="1">
      <c r="A96" s="219"/>
      <c r="B96" s="121" t="s">
        <v>292</v>
      </c>
      <c r="C96" s="294" t="s">
        <v>565</v>
      </c>
      <c r="D96" s="327"/>
      <c r="E96" s="327"/>
      <c r="F96" s="327"/>
      <c r="G96" s="327"/>
      <c r="H96" s="327"/>
      <c r="I96" s="295"/>
      <c r="J96" s="123" t="s">
        <v>264</v>
      </c>
      <c r="K96" s="208" t="s">
        <v>72</v>
      </c>
      <c r="L96" s="186">
        <v>23523.4</v>
      </c>
      <c r="M96" s="86">
        <v>2507.6999999999998</v>
      </c>
      <c r="N96" s="86">
        <v>2467.3000000000002</v>
      </c>
      <c r="O96" s="86">
        <v>2439.4</v>
      </c>
      <c r="P96" s="86">
        <v>2438.5</v>
      </c>
    </row>
    <row r="97" spans="1:16" ht="36" customHeight="1">
      <c r="A97" s="219"/>
      <c r="B97" s="121" t="s">
        <v>304</v>
      </c>
      <c r="C97" s="294" t="s">
        <v>566</v>
      </c>
      <c r="D97" s="327"/>
      <c r="E97" s="327"/>
      <c r="F97" s="327"/>
      <c r="G97" s="327"/>
      <c r="H97" s="327"/>
      <c r="I97" s="295"/>
      <c r="J97" s="123" t="s">
        <v>264</v>
      </c>
      <c r="K97" s="208" t="s">
        <v>72</v>
      </c>
      <c r="L97" s="186">
        <v>145030</v>
      </c>
      <c r="M97" s="87">
        <v>1664000</v>
      </c>
      <c r="N97" s="87">
        <v>1475000</v>
      </c>
      <c r="O97" s="87">
        <v>1702900</v>
      </c>
      <c r="P97" s="87">
        <v>1943100</v>
      </c>
    </row>
    <row r="98" spans="1:16" ht="9" customHeight="1"/>
    <row r="99" spans="1:16">
      <c r="A99" s="305" t="s">
        <v>471</v>
      </c>
      <c r="B99" s="342"/>
      <c r="C99" s="342"/>
      <c r="D99" s="342"/>
      <c r="E99" s="342"/>
      <c r="F99" s="342"/>
      <c r="G99" s="342"/>
      <c r="H99" s="342"/>
      <c r="I99" s="342"/>
      <c r="J99" s="342"/>
      <c r="K99" s="342"/>
      <c r="L99" s="342"/>
      <c r="M99" s="342"/>
      <c r="N99" s="342"/>
      <c r="O99" s="342"/>
      <c r="P99" s="306"/>
    </row>
    <row r="100" spans="1:16">
      <c r="A100" s="288" t="s">
        <v>59</v>
      </c>
      <c r="B100" s="289"/>
      <c r="C100" s="289"/>
      <c r="D100" s="290"/>
      <c r="E100" s="273" t="s">
        <v>58</v>
      </c>
      <c r="F100" s="275"/>
      <c r="G100" s="276">
        <v>2016</v>
      </c>
      <c r="H100" s="276"/>
      <c r="I100" s="208">
        <v>2017</v>
      </c>
      <c r="J100" s="208">
        <v>2018</v>
      </c>
      <c r="K100" s="280">
        <v>2019</v>
      </c>
      <c r="L100" s="280"/>
      <c r="M100" s="280">
        <v>2020</v>
      </c>
      <c r="N100" s="280"/>
      <c r="O100" s="280">
        <v>2021</v>
      </c>
      <c r="P100" s="280"/>
    </row>
    <row r="101" spans="1:16">
      <c r="A101" s="291"/>
      <c r="B101" s="292"/>
      <c r="C101" s="292"/>
      <c r="D101" s="293"/>
      <c r="E101" s="2" t="s">
        <v>92</v>
      </c>
      <c r="F101" s="222" t="s">
        <v>93</v>
      </c>
      <c r="G101" s="273" t="s">
        <v>68</v>
      </c>
      <c r="H101" s="275"/>
      <c r="I101" s="208" t="s">
        <v>68</v>
      </c>
      <c r="J101" s="208" t="s">
        <v>69</v>
      </c>
      <c r="K101" s="273" t="s">
        <v>69</v>
      </c>
      <c r="L101" s="275"/>
      <c r="M101" s="273" t="s">
        <v>71</v>
      </c>
      <c r="N101" s="275"/>
      <c r="O101" s="273" t="s">
        <v>71</v>
      </c>
      <c r="P101" s="275"/>
    </row>
    <row r="102" spans="1:16" ht="18.75">
      <c r="A102" s="375" t="s">
        <v>200</v>
      </c>
      <c r="B102" s="376"/>
      <c r="C102" s="376"/>
      <c r="D102" s="377"/>
      <c r="E102" s="2"/>
      <c r="F102" s="222"/>
      <c r="G102" s="193"/>
      <c r="H102" s="194"/>
      <c r="I102" s="3">
        <f>I103+I156+I209+I257+I262</f>
        <v>49237.3</v>
      </c>
      <c r="J102" s="3">
        <f>J103+J156+J209+J257+J262</f>
        <v>58417.100000000006</v>
      </c>
      <c r="K102" s="3">
        <f>K103+K156+K209+K257+K262+K322</f>
        <v>125911.29999999999</v>
      </c>
      <c r="L102" s="192"/>
      <c r="M102" s="3">
        <f>M103+M156+M209+M257+M262</f>
        <v>62101.100000000006</v>
      </c>
      <c r="N102" s="192"/>
      <c r="O102" s="3">
        <f>O103+O156+O209+O257+O262</f>
        <v>63140.499999999985</v>
      </c>
      <c r="P102" s="194"/>
    </row>
    <row r="103" spans="1:16" ht="24" customHeight="1">
      <c r="A103" s="305" t="s">
        <v>394</v>
      </c>
      <c r="B103" s="342"/>
      <c r="C103" s="342"/>
      <c r="D103" s="306"/>
      <c r="E103" s="8" t="s">
        <v>213</v>
      </c>
      <c r="F103" s="222"/>
      <c r="G103" s="193"/>
      <c r="H103" s="194"/>
      <c r="I103" s="3">
        <f>I104+I108+I127+I130+I138+I146</f>
        <v>39981.399999999994</v>
      </c>
      <c r="J103" s="3">
        <f>J104+J108+J127+J130+J138+J146</f>
        <v>46991.100000000006</v>
      </c>
      <c r="K103" s="3">
        <f>K104+K127+K130+K138+K146+K108</f>
        <v>50133.399999999994</v>
      </c>
      <c r="L103" s="176"/>
      <c r="M103" s="3">
        <f>M104+M108+M127+M130+M138+M146</f>
        <v>50520.5</v>
      </c>
      <c r="N103" s="176"/>
      <c r="O103" s="3">
        <f>O104+O108+O127+O130+O138+O146</f>
        <v>50917.899999999994</v>
      </c>
      <c r="P103" s="192"/>
    </row>
    <row r="104" spans="1:16" ht="22.5" customHeight="1">
      <c r="A104" s="339" t="s">
        <v>323</v>
      </c>
      <c r="B104" s="340"/>
      <c r="C104" s="340"/>
      <c r="D104" s="341"/>
      <c r="E104" s="8"/>
      <c r="F104" s="7">
        <v>21</v>
      </c>
      <c r="G104" s="266" t="s">
        <v>72</v>
      </c>
      <c r="H104" s="267"/>
      <c r="I104" s="175">
        <f>I105+I106+I107</f>
        <v>20865.8</v>
      </c>
      <c r="J104" s="175">
        <f>J105+J106+J107</f>
        <v>21992.7</v>
      </c>
      <c r="K104" s="175">
        <f>K105+K106+K107</f>
        <v>23842.3</v>
      </c>
      <c r="L104" s="176"/>
      <c r="M104" s="175">
        <f>M105+M106+M107</f>
        <v>24061.3</v>
      </c>
      <c r="N104" s="176"/>
      <c r="O104" s="175">
        <f>O105+O106+O107</f>
        <v>24341.3</v>
      </c>
      <c r="P104" s="192"/>
    </row>
    <row r="105" spans="1:16" ht="22.5" customHeight="1">
      <c r="A105" s="339" t="s">
        <v>451</v>
      </c>
      <c r="B105" s="340"/>
      <c r="C105" s="340"/>
      <c r="D105" s="341"/>
      <c r="E105" s="8" t="s">
        <v>148</v>
      </c>
      <c r="F105" s="7">
        <v>211180</v>
      </c>
      <c r="G105" s="266" t="s">
        <v>72</v>
      </c>
      <c r="H105" s="267"/>
      <c r="I105" s="208">
        <v>16575.599999999999</v>
      </c>
      <c r="J105" s="175">
        <v>17462.2</v>
      </c>
      <c r="K105" s="175">
        <v>18892.599999999999</v>
      </c>
      <c r="L105" s="175"/>
      <c r="M105" s="175">
        <v>19066.099999999999</v>
      </c>
      <c r="N105" s="176"/>
      <c r="O105" s="175">
        <v>19287.900000000001</v>
      </c>
      <c r="P105" s="192"/>
    </row>
    <row r="106" spans="1:16" ht="29.25" customHeight="1">
      <c r="A106" s="343" t="s">
        <v>121</v>
      </c>
      <c r="B106" s="278"/>
      <c r="C106" s="278"/>
      <c r="D106" s="279"/>
      <c r="E106" s="2" t="s">
        <v>154</v>
      </c>
      <c r="F106" s="7">
        <v>212100</v>
      </c>
      <c r="G106" s="266" t="s">
        <v>72</v>
      </c>
      <c r="H106" s="267"/>
      <c r="I106" s="208">
        <v>3613.7</v>
      </c>
      <c r="J106" s="175">
        <v>3782.7</v>
      </c>
      <c r="K106" s="175">
        <v>4099.3</v>
      </c>
      <c r="L106" s="176"/>
      <c r="M106" s="175">
        <v>4137</v>
      </c>
      <c r="N106" s="176"/>
      <c r="O106" s="175">
        <v>4185.3</v>
      </c>
      <c r="P106" s="194"/>
    </row>
    <row r="107" spans="1:16" ht="45" customHeight="1">
      <c r="A107" s="277" t="s">
        <v>190</v>
      </c>
      <c r="B107" s="278"/>
      <c r="C107" s="278"/>
      <c r="D107" s="279"/>
      <c r="E107" s="2" t="s">
        <v>142</v>
      </c>
      <c r="F107" s="7">
        <v>212210</v>
      </c>
      <c r="G107" s="266" t="s">
        <v>72</v>
      </c>
      <c r="H107" s="267"/>
      <c r="I107" s="208">
        <v>676.5</v>
      </c>
      <c r="J107" s="175">
        <v>747.8</v>
      </c>
      <c r="K107" s="175">
        <v>850.4</v>
      </c>
      <c r="L107" s="43"/>
      <c r="M107" s="175">
        <v>858.2</v>
      </c>
      <c r="N107" s="43"/>
      <c r="O107" s="175">
        <v>868.1</v>
      </c>
      <c r="P107" s="204"/>
    </row>
    <row r="108" spans="1:16" ht="21" customHeight="1">
      <c r="A108" s="4" t="s">
        <v>128</v>
      </c>
      <c r="B108" s="206"/>
      <c r="C108" s="206"/>
      <c r="D108" s="207"/>
      <c r="E108" s="8">
        <v>113</v>
      </c>
      <c r="F108" s="7">
        <v>22</v>
      </c>
      <c r="G108" s="266" t="s">
        <v>72</v>
      </c>
      <c r="H108" s="267"/>
      <c r="I108" s="3">
        <f>SUM(I109:I126)</f>
        <v>5429.9999999999982</v>
      </c>
      <c r="J108" s="3">
        <f>SUM(J109:J126)</f>
        <v>7250.7</v>
      </c>
      <c r="K108" s="3">
        <f>SUM(K109:K126)</f>
        <v>7885.7999999999984</v>
      </c>
      <c r="L108" s="176"/>
      <c r="M108" s="3">
        <f>SUM(M109:M126)</f>
        <v>7887.9999999999991</v>
      </c>
      <c r="N108" s="176"/>
      <c r="O108" s="3">
        <f>SUM(O109:O126)</f>
        <v>7887.4999999999991</v>
      </c>
      <c r="P108" s="192"/>
    </row>
    <row r="109" spans="1:16" ht="18.75" customHeight="1">
      <c r="A109" s="6" t="s">
        <v>175</v>
      </c>
      <c r="B109" s="206"/>
      <c r="C109" s="206"/>
      <c r="D109" s="207"/>
      <c r="E109" s="2" t="s">
        <v>155</v>
      </c>
      <c r="F109" s="222">
        <v>222110</v>
      </c>
      <c r="G109" s="266" t="s">
        <v>72</v>
      </c>
      <c r="H109" s="267"/>
      <c r="I109" s="208">
        <v>1560.9</v>
      </c>
      <c r="J109" s="208">
        <v>1904.9</v>
      </c>
      <c r="K109" s="223">
        <v>1804.9</v>
      </c>
      <c r="L109" s="13"/>
      <c r="M109" s="223">
        <v>1805.5</v>
      </c>
      <c r="N109" s="13"/>
      <c r="O109" s="223">
        <v>1806.5</v>
      </c>
      <c r="P109" s="207"/>
    </row>
    <row r="110" spans="1:16">
      <c r="A110" s="6" t="s">
        <v>174</v>
      </c>
      <c r="B110" s="206"/>
      <c r="C110" s="206"/>
      <c r="D110" s="207"/>
      <c r="E110" s="2" t="s">
        <v>156</v>
      </c>
      <c r="F110" s="222">
        <v>222120</v>
      </c>
      <c r="G110" s="266" t="s">
        <v>72</v>
      </c>
      <c r="H110" s="267"/>
      <c r="I110" s="208">
        <v>2099.6</v>
      </c>
      <c r="J110" s="208">
        <v>2796.9</v>
      </c>
      <c r="K110" s="223">
        <v>2696.5</v>
      </c>
      <c r="L110" s="242"/>
      <c r="M110" s="223">
        <v>2698.1</v>
      </c>
      <c r="N110" s="242"/>
      <c r="O110" s="223">
        <v>2696.6</v>
      </c>
      <c r="P110" s="194"/>
    </row>
    <row r="111" spans="1:16" ht="17.25" customHeight="1">
      <c r="A111" s="6" t="s">
        <v>176</v>
      </c>
      <c r="B111" s="206"/>
      <c r="C111" s="206"/>
      <c r="D111" s="207"/>
      <c r="E111" s="2" t="s">
        <v>158</v>
      </c>
      <c r="F111" s="222">
        <v>222130</v>
      </c>
      <c r="G111" s="266" t="s">
        <v>72</v>
      </c>
      <c r="H111" s="267"/>
      <c r="I111" s="208"/>
      <c r="J111" s="223"/>
      <c r="K111" s="223"/>
      <c r="L111" s="242"/>
      <c r="M111" s="223"/>
      <c r="N111" s="242"/>
      <c r="O111" s="223"/>
      <c r="P111" s="194"/>
    </row>
    <row r="112" spans="1:16">
      <c r="A112" s="1" t="s">
        <v>185</v>
      </c>
      <c r="B112" s="206"/>
      <c r="C112" s="206"/>
      <c r="D112" s="207"/>
      <c r="E112" s="2" t="s">
        <v>172</v>
      </c>
      <c r="F112" s="222">
        <v>222140</v>
      </c>
      <c r="G112" s="266" t="s">
        <v>72</v>
      </c>
      <c r="H112" s="267"/>
      <c r="I112" s="208">
        <v>948.4</v>
      </c>
      <c r="J112" s="208">
        <v>1262.4000000000001</v>
      </c>
      <c r="K112" s="223">
        <v>1833.5</v>
      </c>
      <c r="L112" s="242"/>
      <c r="M112" s="223">
        <v>1833.5</v>
      </c>
      <c r="N112" s="242"/>
      <c r="O112" s="223">
        <v>1833.5</v>
      </c>
      <c r="P112" s="194"/>
    </row>
    <row r="113" spans="1:16">
      <c r="A113" s="1" t="s">
        <v>186</v>
      </c>
      <c r="B113" s="206"/>
      <c r="C113" s="206"/>
      <c r="D113" s="207"/>
      <c r="E113" s="2" t="s">
        <v>173</v>
      </c>
      <c r="F113" s="222">
        <v>222190</v>
      </c>
      <c r="G113" s="266" t="s">
        <v>72</v>
      </c>
      <c r="H113" s="267"/>
      <c r="I113" s="208">
        <v>10.7</v>
      </c>
      <c r="J113" s="208">
        <v>10.7</v>
      </c>
      <c r="K113" s="223">
        <v>10.7</v>
      </c>
      <c r="L113" s="242"/>
      <c r="M113" s="223">
        <v>10.7</v>
      </c>
      <c r="N113" s="242"/>
      <c r="O113" s="223">
        <v>10.7</v>
      </c>
      <c r="P113" s="194"/>
    </row>
    <row r="114" spans="1:16">
      <c r="A114" s="1" t="s">
        <v>184</v>
      </c>
      <c r="B114" s="206"/>
      <c r="C114" s="206"/>
      <c r="D114" s="207"/>
      <c r="E114" s="2" t="s">
        <v>171</v>
      </c>
      <c r="F114" s="222">
        <v>222210</v>
      </c>
      <c r="G114" s="266" t="s">
        <v>72</v>
      </c>
      <c r="H114" s="267"/>
      <c r="I114" s="208">
        <v>43.9</v>
      </c>
      <c r="J114" s="208">
        <v>46.1</v>
      </c>
      <c r="K114" s="223">
        <v>75.7</v>
      </c>
      <c r="L114" s="242"/>
      <c r="M114" s="223">
        <v>75.7</v>
      </c>
      <c r="N114" s="242"/>
      <c r="O114" s="223">
        <v>75.7</v>
      </c>
      <c r="P114" s="194"/>
    </row>
    <row r="115" spans="1:16">
      <c r="A115" s="1" t="s">
        <v>132</v>
      </c>
      <c r="B115" s="206"/>
      <c r="C115" s="206"/>
      <c r="D115" s="207"/>
      <c r="E115" s="2" t="s">
        <v>162</v>
      </c>
      <c r="F115" s="222">
        <v>222220</v>
      </c>
      <c r="G115" s="266" t="s">
        <v>72</v>
      </c>
      <c r="H115" s="267"/>
      <c r="I115" s="208">
        <v>39.700000000000003</v>
      </c>
      <c r="J115" s="208">
        <v>47</v>
      </c>
      <c r="K115" s="223">
        <v>46.4</v>
      </c>
      <c r="L115" s="242"/>
      <c r="M115" s="223">
        <v>46.4</v>
      </c>
      <c r="N115" s="242"/>
      <c r="O115" s="223">
        <v>46.4</v>
      </c>
      <c r="P115" s="194"/>
    </row>
    <row r="116" spans="1:16">
      <c r="A116" s="1" t="s">
        <v>133</v>
      </c>
      <c r="B116" s="206"/>
      <c r="C116" s="206"/>
      <c r="D116" s="207"/>
      <c r="E116" s="2" t="s">
        <v>163</v>
      </c>
      <c r="F116" s="222">
        <v>222400</v>
      </c>
      <c r="G116" s="266" t="s">
        <v>72</v>
      </c>
      <c r="H116" s="267"/>
      <c r="I116" s="208">
        <v>26.8</v>
      </c>
      <c r="J116" s="208">
        <v>31.9</v>
      </c>
      <c r="K116" s="223">
        <v>44.3</v>
      </c>
      <c r="L116" s="242"/>
      <c r="M116" s="223">
        <v>44.3</v>
      </c>
      <c r="N116" s="242"/>
      <c r="O116" s="223">
        <v>44.3</v>
      </c>
      <c r="P116" s="194"/>
    </row>
    <row r="117" spans="1:16">
      <c r="A117" s="1" t="s">
        <v>137</v>
      </c>
      <c r="B117" s="206"/>
      <c r="C117" s="206"/>
      <c r="D117" s="207"/>
      <c r="E117" s="2" t="s">
        <v>165</v>
      </c>
      <c r="F117" s="222">
        <v>222500</v>
      </c>
      <c r="G117" s="266" t="s">
        <v>72</v>
      </c>
      <c r="H117" s="267"/>
      <c r="I117" s="208">
        <v>260.89999999999998</v>
      </c>
      <c r="J117" s="208">
        <v>572.9</v>
      </c>
      <c r="K117" s="223">
        <v>625</v>
      </c>
      <c r="L117" s="242"/>
      <c r="M117" s="223">
        <v>625</v>
      </c>
      <c r="N117" s="242"/>
      <c r="O117" s="223">
        <v>625</v>
      </c>
      <c r="P117" s="194"/>
    </row>
    <row r="118" spans="1:16">
      <c r="A118" s="1" t="s">
        <v>122</v>
      </c>
      <c r="B118" s="206"/>
      <c r="C118" s="206"/>
      <c r="D118" s="207"/>
      <c r="E118" s="2" t="s">
        <v>166</v>
      </c>
      <c r="F118" s="222">
        <v>222600</v>
      </c>
      <c r="G118" s="266" t="s">
        <v>72</v>
      </c>
      <c r="H118" s="267"/>
      <c r="I118" s="208">
        <v>9.4</v>
      </c>
      <c r="J118" s="208">
        <v>67.2</v>
      </c>
      <c r="K118" s="223">
        <v>24.9</v>
      </c>
      <c r="L118" s="242"/>
      <c r="M118" s="223">
        <v>24.9</v>
      </c>
      <c r="N118" s="242"/>
      <c r="O118" s="223">
        <v>24.9</v>
      </c>
      <c r="P118" s="194"/>
    </row>
    <row r="119" spans="1:16">
      <c r="A119" s="1" t="s">
        <v>188</v>
      </c>
      <c r="B119" s="206"/>
      <c r="C119" s="206"/>
      <c r="D119" s="207"/>
      <c r="E119" s="2" t="s">
        <v>140</v>
      </c>
      <c r="F119" s="222">
        <v>222710</v>
      </c>
      <c r="G119" s="266" t="s">
        <v>72</v>
      </c>
      <c r="H119" s="267"/>
      <c r="I119" s="208">
        <v>11.1</v>
      </c>
      <c r="J119" s="208">
        <v>14.8</v>
      </c>
      <c r="K119" s="223">
        <v>19.2</v>
      </c>
      <c r="L119" s="242"/>
      <c r="M119" s="223">
        <v>19.2</v>
      </c>
      <c r="N119" s="242"/>
      <c r="O119" s="223">
        <v>19.2</v>
      </c>
      <c r="P119" s="194"/>
    </row>
    <row r="120" spans="1:16">
      <c r="A120" s="1" t="s">
        <v>189</v>
      </c>
      <c r="B120" s="206"/>
      <c r="C120" s="206"/>
      <c r="D120" s="207"/>
      <c r="E120" s="2" t="s">
        <v>141</v>
      </c>
      <c r="F120" s="222">
        <v>222720</v>
      </c>
      <c r="G120" s="266" t="s">
        <v>72</v>
      </c>
      <c r="H120" s="267"/>
      <c r="I120" s="208"/>
      <c r="J120" s="208"/>
      <c r="K120" s="223"/>
      <c r="L120" s="242"/>
      <c r="M120" s="223"/>
      <c r="N120" s="242"/>
      <c r="O120" s="223"/>
      <c r="P120" s="194"/>
    </row>
    <row r="121" spans="1:16">
      <c r="A121" s="1" t="s">
        <v>321</v>
      </c>
      <c r="B121" s="206"/>
      <c r="C121" s="206"/>
      <c r="D121" s="207"/>
      <c r="E121" s="2" t="s">
        <v>232</v>
      </c>
      <c r="F121" s="222">
        <v>222800</v>
      </c>
      <c r="G121" s="266" t="s">
        <v>72</v>
      </c>
      <c r="H121" s="267"/>
      <c r="I121" s="208">
        <v>56.9</v>
      </c>
      <c r="J121" s="208">
        <v>65.5</v>
      </c>
      <c r="K121" s="223">
        <v>75</v>
      </c>
      <c r="L121" s="242"/>
      <c r="M121" s="223">
        <v>75</v>
      </c>
      <c r="N121" s="242"/>
      <c r="O121" s="223">
        <v>75</v>
      </c>
      <c r="P121" s="194"/>
    </row>
    <row r="122" spans="1:16">
      <c r="A122" s="1" t="s">
        <v>123</v>
      </c>
      <c r="B122" s="206"/>
      <c r="C122" s="206"/>
      <c r="D122" s="207"/>
      <c r="E122" s="2" t="s">
        <v>167</v>
      </c>
      <c r="F122" s="222">
        <v>222910</v>
      </c>
      <c r="G122" s="266" t="s">
        <v>72</v>
      </c>
      <c r="H122" s="267"/>
      <c r="I122" s="208">
        <v>3.4</v>
      </c>
      <c r="J122" s="208">
        <v>9.9</v>
      </c>
      <c r="K122" s="223">
        <v>9.9</v>
      </c>
      <c r="L122" s="242"/>
      <c r="M122" s="223">
        <v>9.9</v>
      </c>
      <c r="N122" s="242"/>
      <c r="O122" s="223">
        <v>9.9</v>
      </c>
      <c r="P122" s="194"/>
    </row>
    <row r="123" spans="1:16">
      <c r="A123" s="1" t="s">
        <v>179</v>
      </c>
      <c r="B123" s="206"/>
      <c r="C123" s="206"/>
      <c r="D123" s="207"/>
      <c r="E123" s="2" t="s">
        <v>168</v>
      </c>
      <c r="F123" s="222">
        <v>222920</v>
      </c>
      <c r="G123" s="266" t="s">
        <v>72</v>
      </c>
      <c r="H123" s="267"/>
      <c r="I123" s="208"/>
      <c r="J123" s="208">
        <v>10</v>
      </c>
      <c r="K123" s="223"/>
      <c r="L123" s="242"/>
      <c r="M123" s="223"/>
      <c r="N123" s="242"/>
      <c r="O123" s="223"/>
      <c r="P123" s="194"/>
    </row>
    <row r="124" spans="1:16">
      <c r="A124" s="1" t="s">
        <v>183</v>
      </c>
      <c r="B124" s="206"/>
      <c r="C124" s="206"/>
      <c r="D124" s="207"/>
      <c r="E124" s="2" t="s">
        <v>170</v>
      </c>
      <c r="F124" s="222">
        <v>222940</v>
      </c>
      <c r="G124" s="266" t="s">
        <v>72</v>
      </c>
      <c r="H124" s="267"/>
      <c r="I124" s="208">
        <v>301.8</v>
      </c>
      <c r="J124" s="208">
        <v>312.3</v>
      </c>
      <c r="K124" s="223">
        <v>509.1</v>
      </c>
      <c r="L124" s="242"/>
      <c r="M124" s="223">
        <v>509.1</v>
      </c>
      <c r="N124" s="242"/>
      <c r="O124" s="223">
        <v>509.1</v>
      </c>
      <c r="P124" s="194"/>
    </row>
    <row r="125" spans="1:16">
      <c r="A125" s="1" t="s">
        <v>131</v>
      </c>
      <c r="B125" s="206"/>
      <c r="C125" s="206"/>
      <c r="D125" s="207"/>
      <c r="E125" s="2" t="s">
        <v>162</v>
      </c>
      <c r="F125" s="222">
        <v>222980</v>
      </c>
      <c r="G125" s="266" t="s">
        <v>72</v>
      </c>
      <c r="H125" s="267"/>
      <c r="I125" s="208">
        <v>10</v>
      </c>
      <c r="J125" s="208">
        <v>21</v>
      </c>
      <c r="K125" s="223">
        <v>21</v>
      </c>
      <c r="L125" s="242"/>
      <c r="M125" s="223">
        <v>21</v>
      </c>
      <c r="N125" s="242"/>
      <c r="O125" s="223">
        <v>21</v>
      </c>
      <c r="P125" s="194"/>
    </row>
    <row r="126" spans="1:16">
      <c r="A126" s="1" t="s">
        <v>181</v>
      </c>
      <c r="B126" s="206"/>
      <c r="C126" s="206"/>
      <c r="D126" s="207"/>
      <c r="E126" s="2" t="s">
        <v>232</v>
      </c>
      <c r="F126" s="222">
        <v>222990</v>
      </c>
      <c r="G126" s="266" t="s">
        <v>72</v>
      </c>
      <c r="H126" s="267"/>
      <c r="I126" s="208">
        <v>46.5</v>
      </c>
      <c r="J126" s="208">
        <v>77.2</v>
      </c>
      <c r="K126" s="223">
        <v>89.7</v>
      </c>
      <c r="L126" s="24"/>
      <c r="M126" s="223">
        <v>89.7</v>
      </c>
      <c r="N126" s="24"/>
      <c r="O126" s="223">
        <v>89.7</v>
      </c>
      <c r="P126" s="204"/>
    </row>
    <row r="127" spans="1:16">
      <c r="A127" s="17" t="s">
        <v>332</v>
      </c>
      <c r="B127" s="63"/>
      <c r="C127" s="63"/>
      <c r="D127" s="64"/>
      <c r="E127" s="8"/>
      <c r="F127" s="7">
        <v>27</v>
      </c>
      <c r="G127" s="266" t="s">
        <v>72</v>
      </c>
      <c r="H127" s="267"/>
      <c r="I127" s="229">
        <f>SUM(I128:I129)</f>
        <v>66.099999999999994</v>
      </c>
      <c r="J127" s="229">
        <f>SUM(J128:J129)</f>
        <v>84.5</v>
      </c>
      <c r="K127" s="229">
        <f>SUM(K128:K129)</f>
        <v>84.5</v>
      </c>
      <c r="L127" s="176"/>
      <c r="M127" s="229">
        <f>SUM(M128:M129)</f>
        <v>84.5</v>
      </c>
      <c r="N127" s="176"/>
      <c r="O127" s="229">
        <f>SUM(O128:O129)</f>
        <v>84.5</v>
      </c>
      <c r="P127" s="192"/>
    </row>
    <row r="128" spans="1:16" ht="19.5" customHeight="1">
      <c r="A128" s="263" t="s">
        <v>331</v>
      </c>
      <c r="B128" s="264"/>
      <c r="C128" s="264"/>
      <c r="D128" s="265"/>
      <c r="E128" s="2" t="s">
        <v>143</v>
      </c>
      <c r="F128" s="222">
        <v>273200</v>
      </c>
      <c r="G128" s="266" t="s">
        <v>72</v>
      </c>
      <c r="H128" s="267"/>
      <c r="I128" s="208"/>
      <c r="J128" s="223"/>
      <c r="K128" s="223"/>
      <c r="L128" s="13"/>
      <c r="M128" s="223"/>
      <c r="N128" s="13"/>
      <c r="O128" s="223"/>
      <c r="P128" s="207"/>
    </row>
    <row r="129" spans="1:16" ht="34.5" customHeight="1">
      <c r="A129" s="263" t="s">
        <v>124</v>
      </c>
      <c r="B129" s="264"/>
      <c r="C129" s="264"/>
      <c r="D129" s="265"/>
      <c r="E129" s="2" t="s">
        <v>194</v>
      </c>
      <c r="F129" s="222">
        <v>273500</v>
      </c>
      <c r="G129" s="266" t="s">
        <v>72</v>
      </c>
      <c r="H129" s="267"/>
      <c r="I129" s="208">
        <v>66.099999999999994</v>
      </c>
      <c r="J129" s="223">
        <v>84.5</v>
      </c>
      <c r="K129" s="223">
        <v>84.5</v>
      </c>
      <c r="L129" s="242"/>
      <c r="M129" s="223">
        <v>84.5</v>
      </c>
      <c r="N129" s="242"/>
      <c r="O129" s="223">
        <v>84.5</v>
      </c>
      <c r="P129" s="194"/>
    </row>
    <row r="130" spans="1:16" ht="16.5" customHeight="1">
      <c r="A130" s="277" t="s">
        <v>333</v>
      </c>
      <c r="B130" s="278"/>
      <c r="C130" s="278"/>
      <c r="D130" s="279"/>
      <c r="E130" s="8"/>
      <c r="F130" s="7">
        <v>28</v>
      </c>
      <c r="G130" s="266" t="s">
        <v>72</v>
      </c>
      <c r="H130" s="267"/>
      <c r="I130" s="208"/>
      <c r="J130" s="3"/>
      <c r="K130" s="3"/>
      <c r="L130" s="176"/>
      <c r="M130" s="3"/>
      <c r="N130" s="176"/>
      <c r="O130" s="3"/>
      <c r="P130" s="192"/>
    </row>
    <row r="131" spans="1:16" ht="25.5" customHeight="1">
      <c r="A131" s="270" t="s">
        <v>306</v>
      </c>
      <c r="B131" s="271"/>
      <c r="C131" s="271"/>
      <c r="D131" s="272"/>
      <c r="E131" s="94" t="s">
        <v>309</v>
      </c>
      <c r="F131" s="222">
        <v>281360</v>
      </c>
      <c r="G131" s="266" t="s">
        <v>72</v>
      </c>
      <c r="H131" s="267"/>
      <c r="I131" s="208"/>
      <c r="J131" s="223"/>
      <c r="K131" s="223"/>
      <c r="L131" s="242"/>
      <c r="M131" s="223"/>
      <c r="N131" s="242"/>
      <c r="O131" s="223"/>
      <c r="P131" s="194"/>
    </row>
    <row r="132" spans="1:16" ht="31.5" hidden="1" customHeight="1">
      <c r="A132" s="350" t="s">
        <v>307</v>
      </c>
      <c r="B132" s="264"/>
      <c r="C132" s="264"/>
      <c r="D132" s="265"/>
      <c r="E132" s="2" t="s">
        <v>198</v>
      </c>
      <c r="F132" s="222">
        <v>281361</v>
      </c>
      <c r="G132" s="266" t="s">
        <v>72</v>
      </c>
      <c r="H132" s="267"/>
      <c r="I132" s="208" t="e">
        <f>#REF!+#REF!</f>
        <v>#REF!</v>
      </c>
      <c r="J132" s="223" t="e">
        <f>#REF!+#REF!</f>
        <v>#REF!</v>
      </c>
      <c r="K132" s="223" t="e">
        <f>#REF!+#REF!</f>
        <v>#REF!</v>
      </c>
      <c r="L132" s="242"/>
      <c r="M132" s="223" t="e">
        <f>#REF!+#REF!</f>
        <v>#REF!</v>
      </c>
      <c r="N132" s="242"/>
      <c r="O132" s="223" t="e">
        <f>#REF!+#REF!</f>
        <v>#REF!</v>
      </c>
      <c r="P132" s="194"/>
    </row>
    <row r="133" spans="1:16" ht="30" hidden="1" customHeight="1">
      <c r="A133" s="350" t="s">
        <v>308</v>
      </c>
      <c r="B133" s="264"/>
      <c r="C133" s="264"/>
      <c r="D133" s="265"/>
      <c r="E133" s="2" t="s">
        <v>199</v>
      </c>
      <c r="F133" s="222">
        <v>281362</v>
      </c>
      <c r="G133" s="266" t="s">
        <v>72</v>
      </c>
      <c r="H133" s="267"/>
      <c r="I133" s="208" t="e">
        <f>#REF!+#REF!</f>
        <v>#REF!</v>
      </c>
      <c r="J133" s="223" t="e">
        <f>#REF!+#REF!</f>
        <v>#REF!</v>
      </c>
      <c r="K133" s="223" t="e">
        <f>#REF!+#REF!</f>
        <v>#REF!</v>
      </c>
      <c r="L133" s="242"/>
      <c r="M133" s="223" t="e">
        <f>#REF!+#REF!</f>
        <v>#REF!</v>
      </c>
      <c r="N133" s="242"/>
      <c r="O133" s="223" t="e">
        <f>#REF!+#REF!</f>
        <v>#REF!</v>
      </c>
      <c r="P133" s="194"/>
    </row>
    <row r="134" spans="1:16" ht="15.75" hidden="1" customHeight="1">
      <c r="A134" s="263" t="s">
        <v>182</v>
      </c>
      <c r="B134" s="264"/>
      <c r="C134" s="264"/>
      <c r="D134" s="265"/>
      <c r="E134" s="2" t="s">
        <v>169</v>
      </c>
      <c r="F134" s="222">
        <v>281400</v>
      </c>
      <c r="G134" s="266" t="s">
        <v>72</v>
      </c>
      <c r="H134" s="267"/>
      <c r="I134" s="208" t="e">
        <f>#REF!+#REF!</f>
        <v>#REF!</v>
      </c>
      <c r="J134" s="223" t="e">
        <f>#REF!+#REF!</f>
        <v>#REF!</v>
      </c>
      <c r="K134" s="223" t="e">
        <f>#REF!+#REF!</f>
        <v>#REF!</v>
      </c>
      <c r="L134" s="242"/>
      <c r="M134" s="223" t="e">
        <f>#REF!+#REF!</f>
        <v>#REF!</v>
      </c>
      <c r="N134" s="242"/>
      <c r="O134" s="223" t="e">
        <f>#REF!+#REF!</f>
        <v>#REF!</v>
      </c>
      <c r="P134" s="194"/>
    </row>
    <row r="135" spans="1:16" ht="30.75" customHeight="1">
      <c r="A135" s="263" t="s">
        <v>307</v>
      </c>
      <c r="B135" s="264"/>
      <c r="C135" s="264"/>
      <c r="D135" s="265"/>
      <c r="E135" s="2"/>
      <c r="F135" s="222">
        <v>281361</v>
      </c>
      <c r="G135" s="191"/>
      <c r="H135" s="192"/>
      <c r="I135" s="208"/>
      <c r="J135" s="223"/>
      <c r="K135" s="223"/>
      <c r="L135" s="242"/>
      <c r="M135" s="223"/>
      <c r="N135" s="242"/>
      <c r="O135" s="223"/>
      <c r="P135" s="194"/>
    </row>
    <row r="136" spans="1:16" ht="15.75" customHeight="1">
      <c r="A136" s="367" t="s">
        <v>308</v>
      </c>
      <c r="B136" s="368"/>
      <c r="C136" s="368"/>
      <c r="D136" s="369"/>
      <c r="E136" s="2"/>
      <c r="F136" s="222">
        <v>2814000</v>
      </c>
      <c r="G136" s="191"/>
      <c r="H136" s="192"/>
      <c r="I136" s="208"/>
      <c r="J136" s="223"/>
      <c r="K136" s="223"/>
      <c r="L136" s="242"/>
      <c r="M136" s="223"/>
      <c r="N136" s="242"/>
      <c r="O136" s="223"/>
      <c r="P136" s="194"/>
    </row>
    <row r="137" spans="1:16" ht="17.25" customHeight="1">
      <c r="A137" s="263" t="s">
        <v>182</v>
      </c>
      <c r="B137" s="264"/>
      <c r="C137" s="264"/>
      <c r="D137" s="265"/>
      <c r="E137" s="2"/>
      <c r="F137" s="222"/>
      <c r="G137" s="191"/>
      <c r="H137" s="192"/>
      <c r="I137" s="208"/>
      <c r="J137" s="223"/>
      <c r="K137" s="223"/>
      <c r="L137" s="242"/>
      <c r="M137" s="223"/>
      <c r="N137" s="242"/>
      <c r="O137" s="223"/>
      <c r="P137" s="194"/>
    </row>
    <row r="138" spans="1:16" ht="20.25" customHeight="1">
      <c r="A138" s="277" t="s">
        <v>325</v>
      </c>
      <c r="B138" s="278"/>
      <c r="C138" s="278"/>
      <c r="D138" s="279"/>
      <c r="E138" s="8"/>
      <c r="F138" s="7">
        <v>31</v>
      </c>
      <c r="G138" s="266" t="s">
        <v>72</v>
      </c>
      <c r="H138" s="267"/>
      <c r="I138" s="3">
        <f>SUM(I139:I145)</f>
        <v>2772.7999999999997</v>
      </c>
      <c r="J138" s="3">
        <f>SUM(J139:J145)</f>
        <v>5484.9</v>
      </c>
      <c r="K138" s="3">
        <f>SUM(K139:K145)</f>
        <v>5972.2</v>
      </c>
      <c r="L138" s="176"/>
      <c r="M138" s="3">
        <f>SUM(M139:M145)</f>
        <v>5674.3</v>
      </c>
      <c r="N138" s="176"/>
      <c r="O138" s="3">
        <f>SUM(O139:O145)</f>
        <v>5305.3</v>
      </c>
      <c r="P138" s="192"/>
    </row>
    <row r="139" spans="1:16" ht="20.25" customHeight="1">
      <c r="A139" s="263" t="s">
        <v>484</v>
      </c>
      <c r="B139" s="264"/>
      <c r="C139" s="264"/>
      <c r="D139" s="265"/>
      <c r="E139" s="8"/>
      <c r="F139" s="222">
        <v>311110</v>
      </c>
      <c r="G139" s="191"/>
      <c r="H139" s="192"/>
      <c r="I139" s="223">
        <v>1107.0999999999999</v>
      </c>
      <c r="J139" s="223">
        <v>3632.6</v>
      </c>
      <c r="K139" s="223">
        <v>2800</v>
      </c>
      <c r="L139" s="176"/>
      <c r="M139" s="223">
        <v>2800</v>
      </c>
      <c r="N139" s="176"/>
      <c r="O139" s="223">
        <v>2800</v>
      </c>
      <c r="P139" s="192"/>
    </row>
    <row r="140" spans="1:16" ht="21" customHeight="1">
      <c r="A140" s="1" t="s">
        <v>145</v>
      </c>
      <c r="B140" s="206"/>
      <c r="C140" s="206"/>
      <c r="D140" s="207"/>
      <c r="E140" s="2" t="s">
        <v>146</v>
      </c>
      <c r="F140" s="222">
        <v>311120</v>
      </c>
      <c r="G140" s="266" t="s">
        <v>72</v>
      </c>
      <c r="H140" s="267"/>
      <c r="I140" s="223">
        <v>974</v>
      </c>
      <c r="J140" s="223">
        <v>960.3</v>
      </c>
      <c r="K140" s="223">
        <v>1779.7</v>
      </c>
      <c r="L140" s="242"/>
      <c r="M140" s="223">
        <v>1830.8</v>
      </c>
      <c r="N140" s="242"/>
      <c r="O140" s="223">
        <v>1530</v>
      </c>
      <c r="P140" s="194"/>
    </row>
    <row r="141" spans="1:16" ht="21" customHeight="1">
      <c r="A141" s="1" t="s">
        <v>357</v>
      </c>
      <c r="B141" s="206"/>
      <c r="C141" s="206"/>
      <c r="D141" s="207"/>
      <c r="E141" s="2" t="s">
        <v>144</v>
      </c>
      <c r="F141" s="222">
        <v>314110</v>
      </c>
      <c r="G141" s="191"/>
      <c r="H141" s="192"/>
      <c r="I141" s="223">
        <v>380</v>
      </c>
      <c r="J141" s="223">
        <v>706</v>
      </c>
      <c r="K141" s="223">
        <v>430.5</v>
      </c>
      <c r="L141" s="242"/>
      <c r="M141" s="223">
        <v>430.5</v>
      </c>
      <c r="N141" s="242"/>
      <c r="O141" s="223">
        <v>362.3</v>
      </c>
      <c r="P141" s="194"/>
    </row>
    <row r="142" spans="1:16" ht="21" customHeight="1">
      <c r="A142" s="1" t="s">
        <v>494</v>
      </c>
      <c r="B142" s="206"/>
      <c r="C142" s="206"/>
      <c r="D142" s="207"/>
      <c r="E142" s="2"/>
      <c r="F142" s="222">
        <v>314120</v>
      </c>
      <c r="G142" s="191"/>
      <c r="H142" s="192"/>
      <c r="I142" s="223"/>
      <c r="J142" s="223">
        <v>100</v>
      </c>
      <c r="K142" s="223">
        <v>100</v>
      </c>
      <c r="L142" s="242"/>
      <c r="M142" s="223">
        <v>100</v>
      </c>
      <c r="N142" s="242"/>
      <c r="O142" s="223">
        <v>100</v>
      </c>
      <c r="P142" s="194"/>
    </row>
    <row r="143" spans="1:16" ht="25.5" customHeight="1">
      <c r="A143" s="263" t="s">
        <v>192</v>
      </c>
      <c r="B143" s="264"/>
      <c r="C143" s="264"/>
      <c r="D143" s="265"/>
      <c r="E143" s="2" t="s">
        <v>144</v>
      </c>
      <c r="F143" s="222">
        <v>315110</v>
      </c>
      <c r="G143" s="266" t="s">
        <v>72</v>
      </c>
      <c r="H143" s="267"/>
      <c r="I143" s="223"/>
      <c r="J143" s="223"/>
      <c r="K143" s="223">
        <v>400</v>
      </c>
      <c r="L143" s="242"/>
      <c r="M143" s="223"/>
      <c r="N143" s="242"/>
      <c r="O143" s="223"/>
      <c r="P143" s="194"/>
    </row>
    <row r="144" spans="1:16" ht="30" customHeight="1">
      <c r="A144" s="263" t="s">
        <v>193</v>
      </c>
      <c r="B144" s="264"/>
      <c r="C144" s="264"/>
      <c r="D144" s="265"/>
      <c r="E144" s="2" t="s">
        <v>144</v>
      </c>
      <c r="F144" s="222">
        <v>316110</v>
      </c>
      <c r="G144" s="266" t="s">
        <v>72</v>
      </c>
      <c r="H144" s="267"/>
      <c r="I144" s="223">
        <v>311.7</v>
      </c>
      <c r="J144" s="223">
        <v>86</v>
      </c>
      <c r="K144" s="223">
        <v>462</v>
      </c>
      <c r="L144" s="242"/>
      <c r="M144" s="223">
        <v>513</v>
      </c>
      <c r="N144" s="242"/>
      <c r="O144" s="223">
        <v>513</v>
      </c>
      <c r="P144" s="194"/>
    </row>
    <row r="145" spans="1:16" ht="14.25" customHeight="1">
      <c r="A145" s="263" t="s">
        <v>322</v>
      </c>
      <c r="B145" s="264"/>
      <c r="C145" s="264"/>
      <c r="D145" s="265"/>
      <c r="E145" s="2" t="s">
        <v>144</v>
      </c>
      <c r="F145" s="222">
        <v>318110</v>
      </c>
      <c r="G145" s="266" t="s">
        <v>72</v>
      </c>
      <c r="H145" s="267"/>
      <c r="I145" s="223"/>
      <c r="J145" s="223"/>
      <c r="K145" s="223"/>
      <c r="L145" s="24"/>
      <c r="M145" s="223"/>
      <c r="N145" s="24"/>
      <c r="O145" s="223"/>
      <c r="P145" s="204"/>
    </row>
    <row r="146" spans="1:16" ht="22.5" customHeight="1">
      <c r="A146" s="277" t="s">
        <v>324</v>
      </c>
      <c r="B146" s="278"/>
      <c r="C146" s="278"/>
      <c r="D146" s="279"/>
      <c r="E146" s="8"/>
      <c r="F146" s="7">
        <v>33</v>
      </c>
      <c r="G146" s="266" t="s">
        <v>72</v>
      </c>
      <c r="H146" s="267"/>
      <c r="I146" s="3">
        <f>SUM(I147:I155)</f>
        <v>10846.7</v>
      </c>
      <c r="J146" s="3">
        <f>SUM(J147:J155)</f>
        <v>12178.3</v>
      </c>
      <c r="K146" s="3">
        <f>SUM(K147:K155)</f>
        <v>12348.6</v>
      </c>
      <c r="L146" s="176"/>
      <c r="M146" s="3">
        <f>SUM(M147:M155)</f>
        <v>12812.4</v>
      </c>
      <c r="N146" s="176"/>
      <c r="O146" s="3">
        <f>SUM(O147:O155)</f>
        <v>13299.3</v>
      </c>
      <c r="P146" s="192"/>
    </row>
    <row r="147" spans="1:16">
      <c r="A147" s="1" t="s">
        <v>134</v>
      </c>
      <c r="B147" s="206"/>
      <c r="C147" s="206"/>
      <c r="D147" s="207"/>
      <c r="E147" s="2" t="s">
        <v>180</v>
      </c>
      <c r="F147" s="222">
        <v>331110</v>
      </c>
      <c r="G147" s="266" t="s">
        <v>72</v>
      </c>
      <c r="H147" s="267"/>
      <c r="I147" s="208">
        <v>153.5</v>
      </c>
      <c r="J147" s="223">
        <v>239.1</v>
      </c>
      <c r="K147" s="223">
        <v>245.1</v>
      </c>
      <c r="L147" s="13"/>
      <c r="M147" s="223">
        <v>245.1</v>
      </c>
      <c r="N147" s="13"/>
      <c r="O147" s="223">
        <v>245.1</v>
      </c>
      <c r="P147" s="207"/>
    </row>
    <row r="148" spans="1:16">
      <c r="A148" s="1" t="s">
        <v>135</v>
      </c>
      <c r="B148" s="206"/>
      <c r="C148" s="206"/>
      <c r="D148" s="207"/>
      <c r="E148" s="2" t="s">
        <v>163</v>
      </c>
      <c r="F148" s="222">
        <v>332110</v>
      </c>
      <c r="G148" s="266" t="s">
        <v>72</v>
      </c>
      <c r="H148" s="267"/>
      <c r="I148" s="208">
        <v>65.400000000000006</v>
      </c>
      <c r="J148" s="223">
        <v>70</v>
      </c>
      <c r="K148" s="223">
        <v>109.7</v>
      </c>
      <c r="L148" s="242"/>
      <c r="M148" s="223">
        <v>109.7</v>
      </c>
      <c r="N148" s="242"/>
      <c r="O148" s="223">
        <v>109.7</v>
      </c>
      <c r="P148" s="194"/>
    </row>
    <row r="149" spans="1:16">
      <c r="A149" s="270" t="s">
        <v>130</v>
      </c>
      <c r="B149" s="271"/>
      <c r="C149" s="271"/>
      <c r="D149" s="272"/>
      <c r="E149" s="2" t="s">
        <v>160</v>
      </c>
      <c r="F149" s="222">
        <v>333110</v>
      </c>
      <c r="G149" s="266" t="s">
        <v>72</v>
      </c>
      <c r="H149" s="267"/>
      <c r="I149" s="208">
        <v>6944.6</v>
      </c>
      <c r="J149" s="223">
        <v>7361.2</v>
      </c>
      <c r="K149" s="223">
        <v>7845.8</v>
      </c>
      <c r="L149" s="242"/>
      <c r="M149" s="223">
        <v>8238.1</v>
      </c>
      <c r="N149" s="242"/>
      <c r="O149" s="223">
        <v>8650</v>
      </c>
      <c r="P149" s="194"/>
    </row>
    <row r="150" spans="1:16" ht="18.75" customHeight="1">
      <c r="A150" s="1" t="s">
        <v>178</v>
      </c>
      <c r="B150" s="206"/>
      <c r="C150" s="206"/>
      <c r="D150" s="207"/>
      <c r="E150" s="2" t="s">
        <v>161</v>
      </c>
      <c r="F150" s="222">
        <v>334110</v>
      </c>
      <c r="G150" s="266" t="s">
        <v>72</v>
      </c>
      <c r="H150" s="267"/>
      <c r="I150" s="208">
        <v>1430.7</v>
      </c>
      <c r="J150" s="223">
        <v>1335.6</v>
      </c>
      <c r="K150" s="223">
        <v>1430.1</v>
      </c>
      <c r="L150" s="242"/>
      <c r="M150" s="223">
        <v>1501.6</v>
      </c>
      <c r="N150" s="242"/>
      <c r="O150" s="223">
        <v>1576.7</v>
      </c>
      <c r="P150" s="194"/>
    </row>
    <row r="151" spans="1:16" ht="33" customHeight="1">
      <c r="A151" s="263" t="s">
        <v>177</v>
      </c>
      <c r="B151" s="264"/>
      <c r="C151" s="264"/>
      <c r="D151" s="265"/>
      <c r="E151" s="2" t="s">
        <v>159</v>
      </c>
      <c r="F151" s="222">
        <v>335110</v>
      </c>
      <c r="G151" s="266" t="s">
        <v>72</v>
      </c>
      <c r="H151" s="267"/>
      <c r="I151" s="208">
        <v>18.399999999999999</v>
      </c>
      <c r="J151" s="223">
        <v>15</v>
      </c>
      <c r="K151" s="223">
        <v>15</v>
      </c>
      <c r="L151" s="242"/>
      <c r="M151" s="223">
        <v>15</v>
      </c>
      <c r="N151" s="242"/>
      <c r="O151" s="223">
        <v>15</v>
      </c>
      <c r="P151" s="194"/>
    </row>
    <row r="152" spans="1:16" ht="17.25" customHeight="1">
      <c r="A152" s="350" t="s">
        <v>129</v>
      </c>
      <c r="B152" s="264"/>
      <c r="C152" s="264"/>
      <c r="D152" s="265"/>
      <c r="E152" s="2" t="s">
        <v>157</v>
      </c>
      <c r="F152" s="222">
        <v>336110</v>
      </c>
      <c r="G152" s="266" t="s">
        <v>72</v>
      </c>
      <c r="H152" s="267"/>
      <c r="I152" s="208">
        <v>1677</v>
      </c>
      <c r="J152" s="223">
        <v>2157.6</v>
      </c>
      <c r="K152" s="223">
        <v>1660.6</v>
      </c>
      <c r="L152" s="242"/>
      <c r="M152" s="223">
        <v>1660.6</v>
      </c>
      <c r="N152" s="242"/>
      <c r="O152" s="223">
        <v>1660.5</v>
      </c>
      <c r="P152" s="194"/>
    </row>
    <row r="153" spans="1:16" ht="17.25" customHeight="1">
      <c r="A153" s="264" t="s">
        <v>440</v>
      </c>
      <c r="B153" s="264"/>
      <c r="C153" s="264"/>
      <c r="D153" s="265"/>
      <c r="E153" s="2"/>
      <c r="F153" s="222">
        <v>337110</v>
      </c>
      <c r="G153" s="266" t="s">
        <v>72</v>
      </c>
      <c r="H153" s="267"/>
      <c r="I153" s="208">
        <v>197.5</v>
      </c>
      <c r="J153" s="223">
        <v>198.4</v>
      </c>
      <c r="K153" s="223">
        <v>400</v>
      </c>
      <c r="L153" s="242"/>
      <c r="M153" s="223">
        <v>400</v>
      </c>
      <c r="N153" s="242"/>
      <c r="O153" s="223">
        <v>400</v>
      </c>
      <c r="P153" s="194"/>
    </row>
    <row r="154" spans="1:16" ht="18.75" customHeight="1">
      <c r="A154" s="1" t="s">
        <v>136</v>
      </c>
      <c r="B154" s="206"/>
      <c r="C154" s="206"/>
      <c r="D154" s="207"/>
      <c r="E154" s="2" t="s">
        <v>164</v>
      </c>
      <c r="F154" s="222">
        <v>338110</v>
      </c>
      <c r="G154" s="266" t="s">
        <v>72</v>
      </c>
      <c r="H154" s="267"/>
      <c r="I154" s="208">
        <v>313.39999999999998</v>
      </c>
      <c r="J154" s="223">
        <v>783.6</v>
      </c>
      <c r="K154" s="223">
        <v>590</v>
      </c>
      <c r="L154" s="242"/>
      <c r="M154" s="223">
        <v>590</v>
      </c>
      <c r="N154" s="242"/>
      <c r="O154" s="223">
        <v>590</v>
      </c>
      <c r="P154" s="194"/>
    </row>
    <row r="155" spans="1:16" ht="18.75" customHeight="1">
      <c r="A155" s="389" t="s">
        <v>446</v>
      </c>
      <c r="B155" s="271"/>
      <c r="C155" s="271"/>
      <c r="D155" s="272"/>
      <c r="E155" s="2"/>
      <c r="F155" s="222">
        <v>339110</v>
      </c>
      <c r="G155" s="266" t="s">
        <v>72</v>
      </c>
      <c r="H155" s="267"/>
      <c r="I155" s="208">
        <v>46.2</v>
      </c>
      <c r="J155" s="223">
        <v>17.8</v>
      </c>
      <c r="K155" s="223">
        <v>52.3</v>
      </c>
      <c r="L155" s="242"/>
      <c r="M155" s="223">
        <v>52.3</v>
      </c>
      <c r="N155" s="242"/>
      <c r="O155" s="223">
        <v>52.3</v>
      </c>
      <c r="P155" s="194"/>
    </row>
    <row r="156" spans="1:16" ht="28.5" customHeight="1">
      <c r="A156" s="124" t="s">
        <v>395</v>
      </c>
      <c r="B156" s="125"/>
      <c r="C156" s="63"/>
      <c r="D156" s="64"/>
      <c r="E156" s="8" t="s">
        <v>214</v>
      </c>
      <c r="F156" s="222"/>
      <c r="G156" s="193"/>
      <c r="H156" s="194"/>
      <c r="I156" s="3">
        <f>I157+I161+I183+I186+I191+I198</f>
        <v>3136.2999999999993</v>
      </c>
      <c r="J156" s="3">
        <f>J157+J161+J183+J186+J191+J198</f>
        <v>3211.8999999999996</v>
      </c>
      <c r="K156" s="3">
        <f>K157+K161+K183+K186+K191+K198</f>
        <v>3661.4</v>
      </c>
      <c r="L156" s="176"/>
      <c r="M156" s="3">
        <f>M157+M161+M183+M186+M191+M198</f>
        <v>3791.4000000000005</v>
      </c>
      <c r="N156" s="176"/>
      <c r="O156" s="3">
        <f>O157+O161+O183+O186+O191+O198</f>
        <v>3895.2</v>
      </c>
      <c r="P156" s="192"/>
    </row>
    <row r="157" spans="1:16" ht="17.25" customHeight="1">
      <c r="A157" s="339" t="s">
        <v>323</v>
      </c>
      <c r="B157" s="340"/>
      <c r="C157" s="340"/>
      <c r="D157" s="341"/>
      <c r="E157" s="8"/>
      <c r="F157" s="7">
        <v>21</v>
      </c>
      <c r="G157" s="266" t="s">
        <v>72</v>
      </c>
      <c r="H157" s="267"/>
      <c r="I157" s="175">
        <f>I158+I159+I160</f>
        <v>1908.8999999999999</v>
      </c>
      <c r="J157" s="175">
        <f>J158+J159+J160</f>
        <v>1974</v>
      </c>
      <c r="K157" s="175">
        <f>K158+K159+K160</f>
        <v>2254.8000000000002</v>
      </c>
      <c r="L157" s="176"/>
      <c r="M157" s="175">
        <f>M158+M159+M160</f>
        <v>2324.9</v>
      </c>
      <c r="N157" s="176"/>
      <c r="O157" s="175">
        <f>O158+O159+O160</f>
        <v>2414.6999999999998</v>
      </c>
      <c r="P157" s="192"/>
    </row>
    <row r="158" spans="1:16" ht="21.75" customHeight="1">
      <c r="A158" s="339" t="s">
        <v>451</v>
      </c>
      <c r="B158" s="340"/>
      <c r="C158" s="340"/>
      <c r="D158" s="341"/>
      <c r="E158" s="8" t="s">
        <v>148</v>
      </c>
      <c r="F158" s="7">
        <v>211180</v>
      </c>
      <c r="G158" s="266" t="s">
        <v>72</v>
      </c>
      <c r="H158" s="267"/>
      <c r="I158" s="229">
        <v>1516.3</v>
      </c>
      <c r="J158" s="175">
        <v>1567.5</v>
      </c>
      <c r="K158" s="175">
        <v>1786</v>
      </c>
      <c r="L158" s="176"/>
      <c r="M158" s="175">
        <v>1841.6</v>
      </c>
      <c r="N158" s="176"/>
      <c r="O158" s="175">
        <v>1912.7</v>
      </c>
      <c r="P158" s="192"/>
    </row>
    <row r="159" spans="1:16" ht="30.75" customHeight="1">
      <c r="A159" s="343" t="s">
        <v>121</v>
      </c>
      <c r="B159" s="278"/>
      <c r="C159" s="278"/>
      <c r="D159" s="279"/>
      <c r="E159" s="2" t="s">
        <v>154</v>
      </c>
      <c r="F159" s="7">
        <v>212100</v>
      </c>
      <c r="G159" s="266" t="s">
        <v>72</v>
      </c>
      <c r="H159" s="267"/>
      <c r="I159" s="229">
        <v>328.8</v>
      </c>
      <c r="J159" s="175">
        <v>339.5</v>
      </c>
      <c r="K159" s="175">
        <v>388.3</v>
      </c>
      <c r="L159" s="176"/>
      <c r="M159" s="175">
        <v>400.4</v>
      </c>
      <c r="N159" s="176"/>
      <c r="O159" s="175">
        <v>415.8</v>
      </c>
      <c r="P159" s="194"/>
    </row>
    <row r="160" spans="1:16" ht="50.25" customHeight="1">
      <c r="A160" s="277" t="s">
        <v>190</v>
      </c>
      <c r="B160" s="278"/>
      <c r="C160" s="278"/>
      <c r="D160" s="279"/>
      <c r="E160" s="2" t="s">
        <v>142</v>
      </c>
      <c r="F160" s="7">
        <v>212210</v>
      </c>
      <c r="G160" s="266" t="s">
        <v>72</v>
      </c>
      <c r="H160" s="267"/>
      <c r="I160" s="229">
        <v>63.8</v>
      </c>
      <c r="J160" s="175">
        <v>67</v>
      </c>
      <c r="K160" s="175">
        <v>80.5</v>
      </c>
      <c r="L160" s="43"/>
      <c r="M160" s="175">
        <v>82.9</v>
      </c>
      <c r="N160" s="43"/>
      <c r="O160" s="175">
        <v>86.2</v>
      </c>
      <c r="P160" s="204"/>
    </row>
    <row r="161" spans="1:16">
      <c r="A161" s="4" t="s">
        <v>128</v>
      </c>
      <c r="B161" s="206"/>
      <c r="C161" s="206"/>
      <c r="D161" s="207"/>
      <c r="E161" s="8">
        <v>113</v>
      </c>
      <c r="F161" s="7">
        <v>22</v>
      </c>
      <c r="G161" s="266" t="s">
        <v>72</v>
      </c>
      <c r="H161" s="267"/>
      <c r="I161" s="175">
        <f>SUM(I162:I182)</f>
        <v>319.89999999999998</v>
      </c>
      <c r="J161" s="175">
        <f>SUM(J162:J182)</f>
        <v>358.20000000000005</v>
      </c>
      <c r="K161" s="175">
        <f>SUM(K162:K182)</f>
        <v>422.10000000000008</v>
      </c>
      <c r="L161" s="176"/>
      <c r="M161" s="175">
        <f>SUM(M162:M182)</f>
        <v>435.20000000000005</v>
      </c>
      <c r="N161" s="176"/>
      <c r="O161" s="175">
        <f>SUM(O162:O182)</f>
        <v>441.9</v>
      </c>
      <c r="P161" s="192"/>
    </row>
    <row r="162" spans="1:16" ht="18" customHeight="1">
      <c r="A162" s="6" t="s">
        <v>175</v>
      </c>
      <c r="B162" s="206"/>
      <c r="C162" s="206"/>
      <c r="D162" s="207"/>
      <c r="E162" s="2" t="s">
        <v>155</v>
      </c>
      <c r="F162" s="222">
        <v>222110</v>
      </c>
      <c r="G162" s="266" t="s">
        <v>72</v>
      </c>
      <c r="H162" s="267"/>
      <c r="I162" s="194">
        <v>35.200000000000003</v>
      </c>
      <c r="J162" s="241">
        <v>40</v>
      </c>
      <c r="K162" s="241">
        <v>39.1</v>
      </c>
      <c r="L162" s="13"/>
      <c r="M162" s="241">
        <v>40.200000000000003</v>
      </c>
      <c r="N162" s="13"/>
      <c r="O162" s="241">
        <v>41.2</v>
      </c>
      <c r="P162" s="207"/>
    </row>
    <row r="163" spans="1:16" ht="18" customHeight="1">
      <c r="A163" s="6" t="s">
        <v>174</v>
      </c>
      <c r="B163" s="206"/>
      <c r="C163" s="206"/>
      <c r="D163" s="207"/>
      <c r="E163" s="2" t="s">
        <v>156</v>
      </c>
      <c r="F163" s="222">
        <v>222120</v>
      </c>
      <c r="G163" s="266" t="s">
        <v>72</v>
      </c>
      <c r="H163" s="267"/>
      <c r="I163" s="194">
        <v>88.6</v>
      </c>
      <c r="J163" s="241">
        <v>104</v>
      </c>
      <c r="K163" s="241">
        <v>93.5</v>
      </c>
      <c r="L163" s="242"/>
      <c r="M163" s="241">
        <v>95.9</v>
      </c>
      <c r="N163" s="242"/>
      <c r="O163" s="241">
        <v>98.6</v>
      </c>
      <c r="P163" s="194"/>
    </row>
    <row r="164" spans="1:16" ht="18" customHeight="1">
      <c r="A164" s="6" t="s">
        <v>176</v>
      </c>
      <c r="B164" s="206"/>
      <c r="C164" s="206"/>
      <c r="D164" s="207"/>
      <c r="E164" s="2" t="s">
        <v>158</v>
      </c>
      <c r="F164" s="222">
        <v>222130</v>
      </c>
      <c r="G164" s="266" t="s">
        <v>72</v>
      </c>
      <c r="H164" s="267"/>
      <c r="I164" s="194"/>
      <c r="J164" s="241"/>
      <c r="K164" s="241"/>
      <c r="L164" s="242"/>
      <c r="M164" s="241"/>
      <c r="N164" s="242"/>
      <c r="O164" s="241"/>
      <c r="P164" s="194"/>
    </row>
    <row r="165" spans="1:16" ht="18" customHeight="1">
      <c r="A165" s="1" t="s">
        <v>185</v>
      </c>
      <c r="B165" s="206"/>
      <c r="C165" s="206"/>
      <c r="D165" s="207"/>
      <c r="E165" s="2" t="s">
        <v>172</v>
      </c>
      <c r="F165" s="222">
        <v>222140</v>
      </c>
      <c r="G165" s="266" t="s">
        <v>72</v>
      </c>
      <c r="H165" s="267"/>
      <c r="I165" s="194">
        <v>27.7</v>
      </c>
      <c r="J165" s="241">
        <v>33.299999999999997</v>
      </c>
      <c r="K165" s="241">
        <v>53.4</v>
      </c>
      <c r="L165" s="242"/>
      <c r="M165" s="241">
        <v>54.7</v>
      </c>
      <c r="N165" s="242"/>
      <c r="O165" s="241">
        <v>56.1</v>
      </c>
      <c r="P165" s="194"/>
    </row>
    <row r="166" spans="1:16" ht="18" customHeight="1">
      <c r="A166" s="1" t="s">
        <v>186</v>
      </c>
      <c r="B166" s="206"/>
      <c r="C166" s="206"/>
      <c r="D166" s="207"/>
      <c r="E166" s="2" t="s">
        <v>173</v>
      </c>
      <c r="F166" s="222">
        <v>222190</v>
      </c>
      <c r="G166" s="266" t="s">
        <v>72</v>
      </c>
      <c r="H166" s="267"/>
      <c r="I166" s="194">
        <v>5</v>
      </c>
      <c r="J166" s="241">
        <v>6.8</v>
      </c>
      <c r="K166" s="241">
        <v>6.9</v>
      </c>
      <c r="L166" s="242"/>
      <c r="M166" s="241">
        <v>7</v>
      </c>
      <c r="N166" s="242"/>
      <c r="O166" s="241">
        <v>7.2</v>
      </c>
      <c r="P166" s="194"/>
    </row>
    <row r="167" spans="1:16" ht="18" customHeight="1">
      <c r="A167" s="1" t="s">
        <v>184</v>
      </c>
      <c r="B167" s="206"/>
      <c r="C167" s="206"/>
      <c r="D167" s="207"/>
      <c r="E167" s="2" t="s">
        <v>171</v>
      </c>
      <c r="F167" s="222">
        <v>222210</v>
      </c>
      <c r="G167" s="266" t="s">
        <v>72</v>
      </c>
      <c r="H167" s="267"/>
      <c r="I167" s="194">
        <v>25.2</v>
      </c>
      <c r="J167" s="241">
        <v>25.6</v>
      </c>
      <c r="K167" s="241">
        <v>26.9</v>
      </c>
      <c r="L167" s="242"/>
      <c r="M167" s="241">
        <v>27.5</v>
      </c>
      <c r="N167" s="242"/>
      <c r="O167" s="241">
        <v>28.2</v>
      </c>
      <c r="P167" s="194"/>
    </row>
    <row r="168" spans="1:16" ht="18" customHeight="1">
      <c r="A168" s="1" t="s">
        <v>132</v>
      </c>
      <c r="B168" s="206"/>
      <c r="C168" s="206"/>
      <c r="D168" s="207"/>
      <c r="E168" s="2" t="s">
        <v>162</v>
      </c>
      <c r="F168" s="222">
        <v>222220</v>
      </c>
      <c r="G168" s="266" t="s">
        <v>72</v>
      </c>
      <c r="H168" s="267"/>
      <c r="I168" s="194">
        <v>6.4</v>
      </c>
      <c r="J168" s="241">
        <v>10.5</v>
      </c>
      <c r="K168" s="241">
        <v>10.8</v>
      </c>
      <c r="L168" s="242"/>
      <c r="M168" s="241">
        <v>11</v>
      </c>
      <c r="N168" s="242"/>
      <c r="O168" s="241">
        <v>11.3</v>
      </c>
      <c r="P168" s="194"/>
    </row>
    <row r="169" spans="1:16" ht="18" customHeight="1">
      <c r="A169" s="1" t="s">
        <v>138</v>
      </c>
      <c r="B169" s="206"/>
      <c r="C169" s="206"/>
      <c r="D169" s="207"/>
      <c r="E169" s="2" t="s">
        <v>139</v>
      </c>
      <c r="F169" s="222">
        <v>222300</v>
      </c>
      <c r="G169" s="266" t="s">
        <v>72</v>
      </c>
      <c r="H169" s="267"/>
      <c r="I169" s="194">
        <v>4.8</v>
      </c>
      <c r="J169" s="241">
        <v>4.8</v>
      </c>
      <c r="K169" s="241">
        <v>4.8</v>
      </c>
      <c r="L169" s="242"/>
      <c r="M169" s="241">
        <v>5</v>
      </c>
      <c r="N169" s="242"/>
      <c r="O169" s="241">
        <v>5</v>
      </c>
      <c r="P169" s="194"/>
    </row>
    <row r="170" spans="1:16" ht="18" customHeight="1">
      <c r="A170" s="1" t="s">
        <v>133</v>
      </c>
      <c r="B170" s="206"/>
      <c r="C170" s="206"/>
      <c r="D170" s="207"/>
      <c r="E170" s="2" t="s">
        <v>163</v>
      </c>
      <c r="F170" s="222">
        <v>222400</v>
      </c>
      <c r="G170" s="266" t="s">
        <v>72</v>
      </c>
      <c r="H170" s="267"/>
      <c r="I170" s="194">
        <v>13.2</v>
      </c>
      <c r="J170" s="241">
        <v>19.3</v>
      </c>
      <c r="K170" s="241">
        <v>19.399999999999999</v>
      </c>
      <c r="L170" s="242"/>
      <c r="M170" s="241">
        <v>19.600000000000001</v>
      </c>
      <c r="N170" s="242"/>
      <c r="O170" s="241">
        <v>19.600000000000001</v>
      </c>
      <c r="P170" s="194"/>
    </row>
    <row r="171" spans="1:16" ht="18" customHeight="1">
      <c r="A171" s="1" t="s">
        <v>137</v>
      </c>
      <c r="B171" s="206"/>
      <c r="C171" s="206"/>
      <c r="D171" s="207"/>
      <c r="E171" s="2" t="s">
        <v>165</v>
      </c>
      <c r="F171" s="222">
        <v>222500</v>
      </c>
      <c r="G171" s="266" t="s">
        <v>72</v>
      </c>
      <c r="H171" s="267"/>
      <c r="I171" s="194">
        <v>86.9</v>
      </c>
      <c r="J171" s="241">
        <v>70</v>
      </c>
      <c r="K171" s="241">
        <v>106</v>
      </c>
      <c r="L171" s="242"/>
      <c r="M171" s="241">
        <v>112</v>
      </c>
      <c r="N171" s="242"/>
      <c r="O171" s="241">
        <v>112</v>
      </c>
      <c r="P171" s="194"/>
    </row>
    <row r="172" spans="1:16" ht="18" customHeight="1">
      <c r="A172" s="1" t="s">
        <v>122</v>
      </c>
      <c r="B172" s="206"/>
      <c r="C172" s="206"/>
      <c r="D172" s="207"/>
      <c r="E172" s="2" t="s">
        <v>166</v>
      </c>
      <c r="F172" s="222">
        <v>222600</v>
      </c>
      <c r="G172" s="266" t="s">
        <v>72</v>
      </c>
      <c r="H172" s="267"/>
      <c r="I172" s="194"/>
      <c r="J172" s="241">
        <v>10</v>
      </c>
      <c r="K172" s="241">
        <v>17.8</v>
      </c>
      <c r="L172" s="242"/>
      <c r="M172" s="241">
        <v>17.8</v>
      </c>
      <c r="N172" s="242"/>
      <c r="O172" s="241">
        <v>17.8</v>
      </c>
      <c r="P172" s="194"/>
    </row>
    <row r="173" spans="1:16" ht="18" customHeight="1">
      <c r="A173" s="1" t="s">
        <v>188</v>
      </c>
      <c r="B173" s="206"/>
      <c r="C173" s="206"/>
      <c r="D173" s="207"/>
      <c r="E173" s="2" t="s">
        <v>140</v>
      </c>
      <c r="F173" s="222">
        <v>222710</v>
      </c>
      <c r="G173" s="266" t="s">
        <v>72</v>
      </c>
      <c r="H173" s="267"/>
      <c r="I173" s="194">
        <v>1.9</v>
      </c>
      <c r="J173" s="241">
        <v>2.2000000000000002</v>
      </c>
      <c r="K173" s="241">
        <v>3.1</v>
      </c>
      <c r="L173" s="242"/>
      <c r="M173" s="241">
        <v>3.3</v>
      </c>
      <c r="N173" s="242"/>
      <c r="O173" s="241">
        <v>3.3</v>
      </c>
      <c r="P173" s="194"/>
    </row>
    <row r="174" spans="1:16" ht="18" customHeight="1">
      <c r="A174" s="1" t="s">
        <v>189</v>
      </c>
      <c r="B174" s="206"/>
      <c r="C174" s="206"/>
      <c r="D174" s="207"/>
      <c r="E174" s="2" t="s">
        <v>141</v>
      </c>
      <c r="F174" s="222">
        <v>222720</v>
      </c>
      <c r="G174" s="266" t="s">
        <v>72</v>
      </c>
      <c r="H174" s="267"/>
      <c r="I174" s="194"/>
      <c r="J174" s="241"/>
      <c r="K174" s="241"/>
      <c r="L174" s="242"/>
      <c r="M174" s="241"/>
      <c r="N174" s="242"/>
      <c r="O174" s="241"/>
      <c r="P174" s="194"/>
    </row>
    <row r="175" spans="1:16" ht="18" customHeight="1">
      <c r="A175" s="1" t="s">
        <v>321</v>
      </c>
      <c r="B175" s="206"/>
      <c r="C175" s="206"/>
      <c r="D175" s="207"/>
      <c r="E175" s="2" t="s">
        <v>232</v>
      </c>
      <c r="F175" s="222">
        <v>222800</v>
      </c>
      <c r="G175" s="266" t="s">
        <v>72</v>
      </c>
      <c r="H175" s="267"/>
      <c r="I175" s="194"/>
      <c r="J175" s="241">
        <v>2.9</v>
      </c>
      <c r="K175" s="241">
        <v>2.9</v>
      </c>
      <c r="L175" s="242"/>
      <c r="M175" s="241">
        <v>3</v>
      </c>
      <c r="N175" s="242"/>
      <c r="O175" s="241">
        <v>3</v>
      </c>
      <c r="P175" s="194"/>
    </row>
    <row r="176" spans="1:16" ht="18" customHeight="1">
      <c r="A176" s="1" t="s">
        <v>123</v>
      </c>
      <c r="B176" s="206"/>
      <c r="C176" s="206"/>
      <c r="D176" s="207"/>
      <c r="E176" s="2" t="s">
        <v>167</v>
      </c>
      <c r="F176" s="222">
        <v>222910</v>
      </c>
      <c r="G176" s="266" t="s">
        <v>72</v>
      </c>
      <c r="H176" s="267"/>
      <c r="I176" s="194"/>
      <c r="J176" s="241"/>
      <c r="K176" s="241"/>
      <c r="L176" s="242"/>
      <c r="M176" s="241"/>
      <c r="N176" s="242"/>
      <c r="O176" s="241"/>
      <c r="P176" s="194"/>
    </row>
    <row r="177" spans="1:16" ht="18" customHeight="1">
      <c r="A177" s="1" t="s">
        <v>179</v>
      </c>
      <c r="B177" s="206"/>
      <c r="C177" s="206"/>
      <c r="D177" s="207"/>
      <c r="E177" s="2" t="s">
        <v>168</v>
      </c>
      <c r="F177" s="222">
        <v>222920</v>
      </c>
      <c r="G177" s="266" t="s">
        <v>72</v>
      </c>
      <c r="H177" s="267"/>
      <c r="I177" s="194"/>
      <c r="J177" s="241"/>
      <c r="K177" s="241"/>
      <c r="L177" s="242"/>
      <c r="M177" s="241"/>
      <c r="N177" s="242"/>
      <c r="O177" s="241"/>
      <c r="P177" s="194"/>
    </row>
    <row r="178" spans="1:16" ht="18" customHeight="1">
      <c r="A178" s="1" t="s">
        <v>183</v>
      </c>
      <c r="B178" s="206"/>
      <c r="C178" s="206"/>
      <c r="D178" s="207"/>
      <c r="E178" s="2" t="s">
        <v>170</v>
      </c>
      <c r="F178" s="222">
        <v>222940</v>
      </c>
      <c r="G178" s="266" t="s">
        <v>72</v>
      </c>
      <c r="H178" s="267"/>
      <c r="I178" s="194"/>
      <c r="J178" s="241"/>
      <c r="K178" s="241"/>
      <c r="L178" s="242"/>
      <c r="M178" s="241"/>
      <c r="N178" s="242"/>
      <c r="O178" s="241"/>
      <c r="P178" s="194"/>
    </row>
    <row r="179" spans="1:16" ht="18" customHeight="1">
      <c r="A179" s="1" t="s">
        <v>356</v>
      </c>
      <c r="B179" s="206"/>
      <c r="C179" s="206"/>
      <c r="D179" s="207"/>
      <c r="E179" s="2" t="s">
        <v>232</v>
      </c>
      <c r="F179" s="222">
        <v>222960</v>
      </c>
      <c r="G179" s="266" t="s">
        <v>72</v>
      </c>
      <c r="H179" s="267"/>
      <c r="I179" s="194"/>
      <c r="J179" s="241"/>
      <c r="K179" s="241"/>
      <c r="L179" s="242"/>
      <c r="M179" s="241"/>
      <c r="N179" s="242"/>
      <c r="O179" s="241"/>
      <c r="P179" s="194"/>
    </row>
    <row r="180" spans="1:16" ht="18" customHeight="1">
      <c r="A180" s="1" t="s">
        <v>355</v>
      </c>
      <c r="B180" s="206"/>
      <c r="C180" s="206"/>
      <c r="D180" s="207"/>
      <c r="E180" s="2" t="s">
        <v>187</v>
      </c>
      <c r="F180" s="222">
        <v>222970</v>
      </c>
      <c r="G180" s="266" t="s">
        <v>72</v>
      </c>
      <c r="H180" s="267"/>
      <c r="I180" s="194">
        <v>3.6</v>
      </c>
      <c r="J180" s="241">
        <v>4</v>
      </c>
      <c r="K180" s="241">
        <v>4.5</v>
      </c>
      <c r="L180" s="242"/>
      <c r="M180" s="241">
        <v>4.8</v>
      </c>
      <c r="N180" s="242"/>
      <c r="O180" s="241">
        <v>5</v>
      </c>
      <c r="P180" s="194"/>
    </row>
    <row r="181" spans="1:16" ht="18" customHeight="1">
      <c r="A181" s="1" t="s">
        <v>131</v>
      </c>
      <c r="B181" s="206"/>
      <c r="C181" s="206"/>
      <c r="D181" s="207"/>
      <c r="E181" s="2" t="s">
        <v>162</v>
      </c>
      <c r="F181" s="222">
        <v>222980</v>
      </c>
      <c r="G181" s="266" t="s">
        <v>72</v>
      </c>
      <c r="H181" s="267"/>
      <c r="I181" s="194">
        <v>5.4</v>
      </c>
      <c r="J181" s="241">
        <v>5.0999999999999996</v>
      </c>
      <c r="K181" s="241">
        <v>5.8</v>
      </c>
      <c r="L181" s="242"/>
      <c r="M181" s="241">
        <v>6</v>
      </c>
      <c r="N181" s="242"/>
      <c r="O181" s="241">
        <v>6.2</v>
      </c>
      <c r="P181" s="194"/>
    </row>
    <row r="182" spans="1:16" ht="18" customHeight="1">
      <c r="A182" s="1" t="s">
        <v>181</v>
      </c>
      <c r="B182" s="206"/>
      <c r="C182" s="206"/>
      <c r="D182" s="207"/>
      <c r="E182" s="2" t="s">
        <v>232</v>
      </c>
      <c r="F182" s="222">
        <v>222990</v>
      </c>
      <c r="G182" s="266" t="s">
        <v>72</v>
      </c>
      <c r="H182" s="267"/>
      <c r="I182" s="194">
        <v>16</v>
      </c>
      <c r="J182" s="241">
        <v>19.7</v>
      </c>
      <c r="K182" s="241">
        <v>27.2</v>
      </c>
      <c r="L182" s="24"/>
      <c r="M182" s="241">
        <v>27.4</v>
      </c>
      <c r="N182" s="24"/>
      <c r="O182" s="241">
        <v>27.4</v>
      </c>
      <c r="P182" s="204"/>
    </row>
    <row r="183" spans="1:16" ht="19.5" customHeight="1">
      <c r="A183" s="17" t="s">
        <v>332</v>
      </c>
      <c r="B183" s="63"/>
      <c r="C183" s="63"/>
      <c r="D183" s="64"/>
      <c r="E183" s="8"/>
      <c r="F183" s="7">
        <v>27</v>
      </c>
      <c r="G183" s="266" t="s">
        <v>72</v>
      </c>
      <c r="H183" s="267"/>
      <c r="I183" s="175">
        <f>SUM(I184:I185)</f>
        <v>7.6</v>
      </c>
      <c r="J183" s="175">
        <f>SUM(J184:J185)</f>
        <v>11.1</v>
      </c>
      <c r="K183" s="175">
        <f>SUM(K184:K185)</f>
        <v>14</v>
      </c>
      <c r="L183" s="175"/>
      <c r="M183" s="175">
        <f>SUM(M184:M185)</f>
        <v>14</v>
      </c>
      <c r="N183" s="176"/>
      <c r="O183" s="175">
        <f>SUM(O184:O185)</f>
        <v>14</v>
      </c>
      <c r="P183" s="192"/>
    </row>
    <row r="184" spans="1:16" ht="20.25" customHeight="1">
      <c r="A184" s="263" t="s">
        <v>331</v>
      </c>
      <c r="B184" s="264"/>
      <c r="C184" s="264"/>
      <c r="D184" s="265"/>
      <c r="E184" s="2" t="s">
        <v>143</v>
      </c>
      <c r="F184" s="222">
        <v>273200</v>
      </c>
      <c r="G184" s="266" t="s">
        <v>72</v>
      </c>
      <c r="H184" s="267"/>
      <c r="I184" s="194"/>
      <c r="J184" s="241"/>
      <c r="K184" s="241"/>
      <c r="L184" s="13"/>
      <c r="M184" s="241"/>
      <c r="N184" s="13"/>
      <c r="O184" s="241"/>
      <c r="P184" s="207"/>
    </row>
    <row r="185" spans="1:16" ht="46.5" customHeight="1">
      <c r="A185" s="263" t="s">
        <v>124</v>
      </c>
      <c r="B185" s="264"/>
      <c r="C185" s="264"/>
      <c r="D185" s="265"/>
      <c r="E185" s="2" t="s">
        <v>194</v>
      </c>
      <c r="F185" s="222">
        <v>273500</v>
      </c>
      <c r="G185" s="266" t="s">
        <v>72</v>
      </c>
      <c r="H185" s="267"/>
      <c r="I185" s="194">
        <v>7.6</v>
      </c>
      <c r="J185" s="241">
        <v>11.1</v>
      </c>
      <c r="K185" s="241">
        <v>14</v>
      </c>
      <c r="L185" s="242"/>
      <c r="M185" s="241">
        <v>14</v>
      </c>
      <c r="N185" s="242"/>
      <c r="O185" s="241">
        <v>14</v>
      </c>
      <c r="P185" s="194"/>
    </row>
    <row r="186" spans="1:16" ht="21.75" customHeight="1">
      <c r="A186" s="277" t="s">
        <v>333</v>
      </c>
      <c r="B186" s="278"/>
      <c r="C186" s="278"/>
      <c r="D186" s="279"/>
      <c r="E186" s="8"/>
      <c r="F186" s="7">
        <v>28</v>
      </c>
      <c r="G186" s="266" t="s">
        <v>72</v>
      </c>
      <c r="H186" s="267"/>
      <c r="I186" s="194"/>
      <c r="J186" s="241"/>
      <c r="K186" s="241"/>
      <c r="L186" s="176"/>
      <c r="M186" s="241"/>
      <c r="N186" s="176"/>
      <c r="O186" s="241"/>
      <c r="P186" s="192"/>
    </row>
    <row r="187" spans="1:16" ht="19.5" customHeight="1">
      <c r="A187" s="270" t="s">
        <v>306</v>
      </c>
      <c r="B187" s="271"/>
      <c r="C187" s="271"/>
      <c r="D187" s="272"/>
      <c r="E187" s="94" t="s">
        <v>309</v>
      </c>
      <c r="F187" s="222">
        <v>281360</v>
      </c>
      <c r="G187" s="266" t="s">
        <v>72</v>
      </c>
      <c r="H187" s="267"/>
      <c r="I187" s="194"/>
      <c r="J187" s="241"/>
      <c r="K187" s="241"/>
      <c r="L187" s="242"/>
      <c r="M187" s="241"/>
      <c r="N187" s="242"/>
      <c r="O187" s="241"/>
      <c r="P187" s="194"/>
    </row>
    <row r="188" spans="1:16" ht="19.5" customHeight="1">
      <c r="A188" s="350" t="s">
        <v>307</v>
      </c>
      <c r="B188" s="264"/>
      <c r="C188" s="264"/>
      <c r="D188" s="265"/>
      <c r="E188" s="2" t="s">
        <v>198</v>
      </c>
      <c r="F188" s="222">
        <v>281361</v>
      </c>
      <c r="G188" s="266" t="s">
        <v>72</v>
      </c>
      <c r="H188" s="267"/>
      <c r="I188" s="194"/>
      <c r="J188" s="241"/>
      <c r="K188" s="241"/>
      <c r="L188" s="242"/>
      <c r="M188" s="241"/>
      <c r="N188" s="242"/>
      <c r="O188" s="241"/>
      <c r="P188" s="194"/>
    </row>
    <row r="189" spans="1:16" ht="19.5" customHeight="1">
      <c r="A189" s="350" t="s">
        <v>308</v>
      </c>
      <c r="B189" s="264"/>
      <c r="C189" s="264"/>
      <c r="D189" s="265"/>
      <c r="E189" s="2" t="s">
        <v>199</v>
      </c>
      <c r="F189" s="222">
        <v>281362</v>
      </c>
      <c r="G189" s="266" t="s">
        <v>72</v>
      </c>
      <c r="H189" s="267"/>
      <c r="I189" s="194"/>
      <c r="J189" s="241"/>
      <c r="K189" s="241"/>
      <c r="L189" s="242"/>
      <c r="M189" s="241"/>
      <c r="N189" s="242"/>
      <c r="O189" s="241"/>
      <c r="P189" s="194"/>
    </row>
    <row r="190" spans="1:16" ht="19.5" customHeight="1">
      <c r="A190" s="263" t="s">
        <v>182</v>
      </c>
      <c r="B190" s="264"/>
      <c r="C190" s="264"/>
      <c r="D190" s="265"/>
      <c r="E190" s="2" t="s">
        <v>169</v>
      </c>
      <c r="F190" s="222">
        <v>281400</v>
      </c>
      <c r="G190" s="266" t="s">
        <v>72</v>
      </c>
      <c r="H190" s="267"/>
      <c r="I190" s="194"/>
      <c r="J190" s="241"/>
      <c r="K190" s="241"/>
      <c r="L190" s="242"/>
      <c r="M190" s="241"/>
      <c r="N190" s="242"/>
      <c r="O190" s="241"/>
      <c r="P190" s="194"/>
    </row>
    <row r="191" spans="1:16" ht="19.5" customHeight="1">
      <c r="A191" s="277" t="s">
        <v>325</v>
      </c>
      <c r="B191" s="278"/>
      <c r="C191" s="278"/>
      <c r="D191" s="279"/>
      <c r="E191" s="8"/>
      <c r="F191" s="7">
        <v>31</v>
      </c>
      <c r="G191" s="266" t="s">
        <v>72</v>
      </c>
      <c r="H191" s="267"/>
      <c r="I191" s="175">
        <f>SUM(I192:I197)</f>
        <v>232.1</v>
      </c>
      <c r="J191" s="175">
        <f>SUM(J192:J197)</f>
        <v>181.5</v>
      </c>
      <c r="K191" s="175">
        <f>SUM(K192:K197)</f>
        <v>199</v>
      </c>
      <c r="L191" s="176"/>
      <c r="M191" s="175">
        <f>SUM(M192:M197)</f>
        <v>247</v>
      </c>
      <c r="N191" s="176"/>
      <c r="O191" s="175">
        <f>SUM(O192:O197)</f>
        <v>227</v>
      </c>
      <c r="P191" s="192"/>
    </row>
    <row r="192" spans="1:16" ht="19.5" customHeight="1">
      <c r="A192" s="1" t="s">
        <v>145</v>
      </c>
      <c r="B192" s="206"/>
      <c r="C192" s="206"/>
      <c r="D192" s="207"/>
      <c r="E192" s="2" t="s">
        <v>146</v>
      </c>
      <c r="F192" s="222">
        <v>311120</v>
      </c>
      <c r="G192" s="266" t="s">
        <v>72</v>
      </c>
      <c r="H192" s="267"/>
      <c r="I192" s="194"/>
      <c r="J192" s="241">
        <v>117</v>
      </c>
      <c r="K192" s="241">
        <v>118</v>
      </c>
      <c r="L192" s="242"/>
      <c r="M192" s="241">
        <v>232</v>
      </c>
      <c r="N192" s="242"/>
      <c r="O192" s="241">
        <v>212</v>
      </c>
      <c r="P192" s="194"/>
    </row>
    <row r="193" spans="1:16" ht="19.5" customHeight="1">
      <c r="A193" s="1" t="s">
        <v>357</v>
      </c>
      <c r="B193" s="206"/>
      <c r="C193" s="206"/>
      <c r="D193" s="207"/>
      <c r="E193" s="2" t="s">
        <v>144</v>
      </c>
      <c r="F193" s="222">
        <v>314110</v>
      </c>
      <c r="G193" s="266" t="s">
        <v>72</v>
      </c>
      <c r="H193" s="267"/>
      <c r="I193" s="194">
        <v>38.4</v>
      </c>
      <c r="J193" s="241">
        <v>36.5</v>
      </c>
      <c r="K193" s="241">
        <v>63</v>
      </c>
      <c r="L193" s="242"/>
      <c r="M193" s="241">
        <v>5</v>
      </c>
      <c r="N193" s="242"/>
      <c r="O193" s="241">
        <v>5</v>
      </c>
      <c r="P193" s="194"/>
    </row>
    <row r="194" spans="1:16" ht="19.5" customHeight="1">
      <c r="A194" s="263" t="s">
        <v>192</v>
      </c>
      <c r="B194" s="264"/>
      <c r="C194" s="264"/>
      <c r="D194" s="265"/>
      <c r="E194" s="2" t="s">
        <v>144</v>
      </c>
      <c r="F194" s="222">
        <v>315110</v>
      </c>
      <c r="G194" s="266" t="s">
        <v>72</v>
      </c>
      <c r="H194" s="267"/>
      <c r="I194" s="194"/>
      <c r="J194" s="241"/>
      <c r="K194" s="241"/>
      <c r="L194" s="242"/>
      <c r="M194" s="241"/>
      <c r="N194" s="242"/>
      <c r="O194" s="241"/>
      <c r="P194" s="194"/>
    </row>
    <row r="195" spans="1:16" ht="28.5" customHeight="1">
      <c r="A195" s="263" t="s">
        <v>193</v>
      </c>
      <c r="B195" s="264"/>
      <c r="C195" s="264"/>
      <c r="D195" s="265"/>
      <c r="E195" s="2" t="s">
        <v>144</v>
      </c>
      <c r="F195" s="222">
        <v>316110</v>
      </c>
      <c r="G195" s="266" t="s">
        <v>72</v>
      </c>
      <c r="H195" s="267"/>
      <c r="I195" s="194">
        <v>189.7</v>
      </c>
      <c r="J195" s="241">
        <v>28</v>
      </c>
      <c r="K195" s="241">
        <v>18</v>
      </c>
      <c r="L195" s="242"/>
      <c r="M195" s="241">
        <v>10</v>
      </c>
      <c r="N195" s="242"/>
      <c r="O195" s="241">
        <v>10</v>
      </c>
      <c r="P195" s="194"/>
    </row>
    <row r="196" spans="1:16" ht="19.5" customHeight="1">
      <c r="A196" s="263" t="s">
        <v>358</v>
      </c>
      <c r="B196" s="264"/>
      <c r="C196" s="264"/>
      <c r="D196" s="265"/>
      <c r="E196" s="2" t="s">
        <v>144</v>
      </c>
      <c r="F196" s="222">
        <v>317110</v>
      </c>
      <c r="G196" s="266" t="s">
        <v>72</v>
      </c>
      <c r="H196" s="267"/>
      <c r="I196" s="194"/>
      <c r="J196" s="241"/>
      <c r="K196" s="241"/>
      <c r="L196" s="24"/>
      <c r="M196" s="241"/>
      <c r="N196" s="24"/>
      <c r="O196" s="241"/>
      <c r="P196" s="204"/>
    </row>
    <row r="197" spans="1:16" ht="19.5" customHeight="1">
      <c r="A197" s="263" t="s">
        <v>322</v>
      </c>
      <c r="B197" s="264"/>
      <c r="C197" s="264"/>
      <c r="D197" s="265"/>
      <c r="E197" s="2" t="s">
        <v>144</v>
      </c>
      <c r="F197" s="222">
        <v>318110</v>
      </c>
      <c r="G197" s="266" t="s">
        <v>72</v>
      </c>
      <c r="H197" s="267"/>
      <c r="I197" s="194">
        <v>4</v>
      </c>
      <c r="J197" s="241"/>
      <c r="K197" s="241"/>
      <c r="L197" s="24"/>
      <c r="M197" s="241"/>
      <c r="N197" s="24"/>
      <c r="O197" s="241"/>
      <c r="P197" s="204"/>
    </row>
    <row r="198" spans="1:16" ht="19.5" customHeight="1">
      <c r="A198" s="277" t="s">
        <v>324</v>
      </c>
      <c r="B198" s="278"/>
      <c r="C198" s="278"/>
      <c r="D198" s="279"/>
      <c r="E198" s="8"/>
      <c r="F198" s="7">
        <v>33</v>
      </c>
      <c r="G198" s="266" t="s">
        <v>72</v>
      </c>
      <c r="H198" s="267"/>
      <c r="I198" s="175">
        <f>SUM(I199:I207)</f>
        <v>667.8</v>
      </c>
      <c r="J198" s="175">
        <f>SUM(J199:J207)</f>
        <v>687.09999999999991</v>
      </c>
      <c r="K198" s="175">
        <f>SUM(K199:K207)</f>
        <v>771.50000000000011</v>
      </c>
      <c r="L198" s="176"/>
      <c r="M198" s="175">
        <f>SUM(M199:M207)</f>
        <v>770.3</v>
      </c>
      <c r="N198" s="176"/>
      <c r="O198" s="175">
        <f>SUM(O199:O207)</f>
        <v>797.6</v>
      </c>
      <c r="P198" s="192"/>
    </row>
    <row r="199" spans="1:16" ht="19.5" customHeight="1">
      <c r="A199" s="1" t="s">
        <v>134</v>
      </c>
      <c r="B199" s="206"/>
      <c r="C199" s="206"/>
      <c r="D199" s="207"/>
      <c r="E199" s="2" t="s">
        <v>180</v>
      </c>
      <c r="F199" s="222">
        <v>331110</v>
      </c>
      <c r="G199" s="266" t="s">
        <v>72</v>
      </c>
      <c r="H199" s="267"/>
      <c r="I199" s="194">
        <v>77.5</v>
      </c>
      <c r="J199" s="241">
        <v>82.2</v>
      </c>
      <c r="K199" s="241">
        <v>88.7</v>
      </c>
      <c r="L199" s="13"/>
      <c r="M199" s="241">
        <v>88.7</v>
      </c>
      <c r="N199" s="13"/>
      <c r="O199" s="241">
        <v>88.7</v>
      </c>
      <c r="P199" s="207"/>
    </row>
    <row r="200" spans="1:16" ht="19.5" customHeight="1">
      <c r="A200" s="1" t="s">
        <v>135</v>
      </c>
      <c r="B200" s="206"/>
      <c r="C200" s="206"/>
      <c r="D200" s="207"/>
      <c r="E200" s="2" t="s">
        <v>163</v>
      </c>
      <c r="F200" s="222">
        <v>332110</v>
      </c>
      <c r="G200" s="266" t="s">
        <v>72</v>
      </c>
      <c r="H200" s="267"/>
      <c r="I200" s="194">
        <v>31.1</v>
      </c>
      <c r="J200" s="241">
        <v>31.7</v>
      </c>
      <c r="K200" s="241">
        <v>31.7</v>
      </c>
      <c r="L200" s="242"/>
      <c r="M200" s="241">
        <v>28.7</v>
      </c>
      <c r="N200" s="242"/>
      <c r="O200" s="241">
        <v>28.7</v>
      </c>
      <c r="P200" s="194"/>
    </row>
    <row r="201" spans="1:16" ht="19.5" customHeight="1">
      <c r="A201" s="270" t="s">
        <v>130</v>
      </c>
      <c r="B201" s="271"/>
      <c r="C201" s="271"/>
      <c r="D201" s="272"/>
      <c r="E201" s="2" t="s">
        <v>160</v>
      </c>
      <c r="F201" s="222">
        <v>333110</v>
      </c>
      <c r="G201" s="266" t="s">
        <v>72</v>
      </c>
      <c r="H201" s="267"/>
      <c r="I201" s="194">
        <v>427.7</v>
      </c>
      <c r="J201" s="241">
        <v>466.9</v>
      </c>
      <c r="K201" s="241">
        <v>490.3</v>
      </c>
      <c r="L201" s="242"/>
      <c r="M201" s="241">
        <v>514.79999999999995</v>
      </c>
      <c r="N201" s="242"/>
      <c r="O201" s="241">
        <v>540.6</v>
      </c>
      <c r="P201" s="194"/>
    </row>
    <row r="202" spans="1:16" ht="19.5" customHeight="1">
      <c r="A202" s="1" t="s">
        <v>178</v>
      </c>
      <c r="B202" s="206"/>
      <c r="C202" s="206"/>
      <c r="D202" s="207"/>
      <c r="E202" s="2" t="s">
        <v>161</v>
      </c>
      <c r="F202" s="222">
        <v>334110</v>
      </c>
      <c r="G202" s="266" t="s">
        <v>72</v>
      </c>
      <c r="H202" s="267"/>
      <c r="I202" s="194">
        <v>25</v>
      </c>
      <c r="J202" s="241">
        <v>27.3</v>
      </c>
      <c r="K202" s="241">
        <v>28.7</v>
      </c>
      <c r="L202" s="242"/>
      <c r="M202" s="241">
        <v>30.1</v>
      </c>
      <c r="N202" s="242"/>
      <c r="O202" s="241">
        <v>31.6</v>
      </c>
      <c r="P202" s="194"/>
    </row>
    <row r="203" spans="1:16" ht="31.5" customHeight="1">
      <c r="A203" s="263" t="s">
        <v>177</v>
      </c>
      <c r="B203" s="264"/>
      <c r="C203" s="264"/>
      <c r="D203" s="265"/>
      <c r="E203" s="2" t="s">
        <v>159</v>
      </c>
      <c r="F203" s="222">
        <v>335110</v>
      </c>
      <c r="G203" s="266" t="s">
        <v>72</v>
      </c>
      <c r="H203" s="267"/>
      <c r="I203" s="194">
        <v>3.2</v>
      </c>
      <c r="J203" s="241">
        <v>2.8</v>
      </c>
      <c r="K203" s="241">
        <v>5.4</v>
      </c>
      <c r="L203" s="242"/>
      <c r="M203" s="241">
        <v>5.4</v>
      </c>
      <c r="N203" s="242"/>
      <c r="O203" s="241">
        <v>5.4</v>
      </c>
      <c r="P203" s="194"/>
    </row>
    <row r="204" spans="1:16" ht="33.75" customHeight="1">
      <c r="A204" s="350" t="s">
        <v>129</v>
      </c>
      <c r="B204" s="264"/>
      <c r="C204" s="264"/>
      <c r="D204" s="265"/>
      <c r="E204" s="2" t="s">
        <v>157</v>
      </c>
      <c r="F204" s="222">
        <v>336110</v>
      </c>
      <c r="G204" s="266" t="s">
        <v>72</v>
      </c>
      <c r="H204" s="267"/>
      <c r="I204" s="194">
        <v>65.099999999999994</v>
      </c>
      <c r="J204" s="241">
        <v>46.6</v>
      </c>
      <c r="K204" s="241">
        <v>50.2</v>
      </c>
      <c r="L204" s="242"/>
      <c r="M204" s="241">
        <v>52</v>
      </c>
      <c r="N204" s="242"/>
      <c r="O204" s="241">
        <v>52</v>
      </c>
      <c r="P204" s="194"/>
    </row>
    <row r="205" spans="1:16" ht="19.5" customHeight="1">
      <c r="A205" s="264" t="s">
        <v>359</v>
      </c>
      <c r="B205" s="264"/>
      <c r="C205" s="264"/>
      <c r="D205" s="265"/>
      <c r="E205" s="2" t="s">
        <v>360</v>
      </c>
      <c r="F205" s="222">
        <v>337110</v>
      </c>
      <c r="G205" s="266" t="s">
        <v>72</v>
      </c>
      <c r="H205" s="267"/>
      <c r="I205" s="194">
        <v>19.899999999999999</v>
      </c>
      <c r="J205" s="241">
        <v>14.7</v>
      </c>
      <c r="K205" s="241">
        <v>60.9</v>
      </c>
      <c r="L205" s="242"/>
      <c r="M205" s="241">
        <v>35</v>
      </c>
      <c r="N205" s="242"/>
      <c r="O205" s="241">
        <v>35</v>
      </c>
      <c r="P205" s="194"/>
    </row>
    <row r="206" spans="1:16" ht="19.5" customHeight="1">
      <c r="A206" s="1" t="s">
        <v>136</v>
      </c>
      <c r="B206" s="206"/>
      <c r="C206" s="206"/>
      <c r="D206" s="207"/>
      <c r="E206" s="2" t="s">
        <v>164</v>
      </c>
      <c r="F206" s="222">
        <v>338110</v>
      </c>
      <c r="G206" s="266" t="s">
        <v>72</v>
      </c>
      <c r="H206" s="267"/>
      <c r="I206" s="194">
        <v>5.8</v>
      </c>
      <c r="J206" s="241">
        <v>3</v>
      </c>
      <c r="K206" s="241">
        <v>3</v>
      </c>
      <c r="L206" s="242"/>
      <c r="M206" s="241">
        <v>3</v>
      </c>
      <c r="N206" s="242"/>
      <c r="O206" s="241">
        <v>3</v>
      </c>
      <c r="P206" s="194"/>
    </row>
    <row r="207" spans="1:16" ht="19.5" customHeight="1">
      <c r="A207" s="389" t="s">
        <v>361</v>
      </c>
      <c r="B207" s="271"/>
      <c r="C207" s="271"/>
      <c r="D207" s="272"/>
      <c r="E207" s="2" t="s">
        <v>157</v>
      </c>
      <c r="F207" s="222">
        <v>339110</v>
      </c>
      <c r="G207" s="266" t="s">
        <v>72</v>
      </c>
      <c r="H207" s="267"/>
      <c r="I207" s="194">
        <v>12.5</v>
      </c>
      <c r="J207" s="241">
        <v>11.9</v>
      </c>
      <c r="K207" s="241">
        <v>12.6</v>
      </c>
      <c r="L207" s="242"/>
      <c r="M207" s="241">
        <v>12.6</v>
      </c>
      <c r="N207" s="13"/>
      <c r="O207" s="241">
        <v>12.6</v>
      </c>
      <c r="P207" s="194"/>
    </row>
    <row r="208" spans="1:16">
      <c r="A208" s="26"/>
      <c r="B208" s="206"/>
      <c r="C208" s="206"/>
      <c r="D208" s="207"/>
      <c r="E208" s="2"/>
      <c r="F208" s="222"/>
      <c r="G208" s="193"/>
      <c r="H208" s="194"/>
      <c r="I208" s="194"/>
      <c r="J208" s="241"/>
      <c r="K208" s="241"/>
      <c r="L208" s="242"/>
      <c r="M208" s="10"/>
      <c r="N208" s="13"/>
      <c r="O208" s="241"/>
      <c r="P208" s="194"/>
    </row>
    <row r="209" spans="1:16" ht="30.75" customHeight="1">
      <c r="A209" s="394" t="s">
        <v>240</v>
      </c>
      <c r="B209" s="395"/>
      <c r="C209" s="395"/>
      <c r="D209" s="396"/>
      <c r="E209" s="8" t="s">
        <v>215</v>
      </c>
      <c r="F209" s="222"/>
      <c r="G209" s="193"/>
      <c r="H209" s="194"/>
      <c r="I209" s="3">
        <f>I210+I214+I234+I242+I247</f>
        <v>2483.3000000000002</v>
      </c>
      <c r="J209" s="3">
        <f>J210+J214+J234+J237+J242+J247</f>
        <v>3464</v>
      </c>
      <c r="K209" s="3">
        <f>K210+K214+K234+K237+K242+K247</f>
        <v>3236.5</v>
      </c>
      <c r="L209" s="176"/>
      <c r="M209" s="3">
        <f>M210+M214+M234+M237+M242+M247</f>
        <v>2481.8000000000002</v>
      </c>
      <c r="N209" s="176"/>
      <c r="O209" s="3">
        <f>O210+O214+O234+O237+O242+O247</f>
        <v>2550.1</v>
      </c>
      <c r="P209" s="192"/>
    </row>
    <row r="210" spans="1:16">
      <c r="A210" s="339" t="s">
        <v>323</v>
      </c>
      <c r="B210" s="340"/>
      <c r="C210" s="340"/>
      <c r="D210" s="341"/>
      <c r="E210" s="8"/>
      <c r="F210" s="7">
        <v>21</v>
      </c>
      <c r="G210" s="266" t="s">
        <v>72</v>
      </c>
      <c r="H210" s="267"/>
      <c r="I210" s="175">
        <f>SUM(I211:I213)</f>
        <v>1227</v>
      </c>
      <c r="J210" s="175">
        <f>J211+J212+J213</f>
        <v>1341.3</v>
      </c>
      <c r="K210" s="175">
        <f>K211+K212+K213</f>
        <v>1429.8</v>
      </c>
      <c r="L210" s="176"/>
      <c r="M210" s="175">
        <f>M211+M212+M213</f>
        <v>1467.9</v>
      </c>
      <c r="N210" s="176"/>
      <c r="O210" s="175">
        <f>O211+O212+O213</f>
        <v>1517.8999999999999</v>
      </c>
      <c r="P210" s="192"/>
    </row>
    <row r="211" spans="1:16" ht="21.75" customHeight="1">
      <c r="A211" s="339" t="s">
        <v>451</v>
      </c>
      <c r="B211" s="340"/>
      <c r="C211" s="340"/>
      <c r="D211" s="341"/>
      <c r="E211" s="8" t="s">
        <v>148</v>
      </c>
      <c r="F211" s="7">
        <v>211180</v>
      </c>
      <c r="G211" s="266" t="s">
        <v>72</v>
      </c>
      <c r="H211" s="267"/>
      <c r="I211" s="3">
        <v>972.3</v>
      </c>
      <c r="J211" s="175">
        <v>1065</v>
      </c>
      <c r="K211" s="175">
        <v>1132.7</v>
      </c>
      <c r="L211" s="176"/>
      <c r="M211" s="175">
        <v>1162.8</v>
      </c>
      <c r="N211" s="176"/>
      <c r="O211" s="175">
        <v>1202.5</v>
      </c>
      <c r="P211" s="192"/>
    </row>
    <row r="212" spans="1:16" ht="33" customHeight="1">
      <c r="A212" s="343" t="s">
        <v>121</v>
      </c>
      <c r="B212" s="278"/>
      <c r="C212" s="278"/>
      <c r="D212" s="279"/>
      <c r="E212" s="2" t="s">
        <v>154</v>
      </c>
      <c r="F212" s="7">
        <v>212100</v>
      </c>
      <c r="G212" s="266" t="s">
        <v>72</v>
      </c>
      <c r="H212" s="267"/>
      <c r="I212" s="242">
        <v>213</v>
      </c>
      <c r="J212" s="175">
        <v>230.7</v>
      </c>
      <c r="K212" s="175">
        <v>246.1</v>
      </c>
      <c r="L212" s="175">
        <f>'[1]90 06 Azimut'!L91</f>
        <v>0</v>
      </c>
      <c r="M212" s="175">
        <v>252.7</v>
      </c>
      <c r="N212" s="175">
        <f>'[1]90 06 Azimut'!N91</f>
        <v>0</v>
      </c>
      <c r="O212" s="175">
        <v>261.3</v>
      </c>
      <c r="P212" s="194"/>
    </row>
    <row r="213" spans="1:16" ht="48" customHeight="1">
      <c r="A213" s="277" t="s">
        <v>190</v>
      </c>
      <c r="B213" s="278"/>
      <c r="C213" s="278"/>
      <c r="D213" s="279"/>
      <c r="E213" s="2" t="s">
        <v>142</v>
      </c>
      <c r="F213" s="7">
        <v>212210</v>
      </c>
      <c r="G213" s="266" t="s">
        <v>72</v>
      </c>
      <c r="H213" s="267"/>
      <c r="I213" s="242">
        <v>41.7</v>
      </c>
      <c r="J213" s="175">
        <v>45.6</v>
      </c>
      <c r="K213" s="175">
        <v>51</v>
      </c>
      <c r="L213" s="175">
        <f>'[1]90 06 Azimut'!L92</f>
        <v>0</v>
      </c>
      <c r="M213" s="175">
        <v>52.4</v>
      </c>
      <c r="N213" s="175">
        <f>'[1]90 06 Azimut'!N92</f>
        <v>0</v>
      </c>
      <c r="O213" s="175">
        <v>54.1</v>
      </c>
      <c r="P213" s="204"/>
    </row>
    <row r="214" spans="1:16" ht="24" customHeight="1">
      <c r="A214" s="4" t="s">
        <v>128</v>
      </c>
      <c r="B214" s="206"/>
      <c r="C214" s="206"/>
      <c r="D214" s="207"/>
      <c r="E214" s="8">
        <v>113</v>
      </c>
      <c r="F214" s="7">
        <v>22</v>
      </c>
      <c r="G214" s="266" t="s">
        <v>72</v>
      </c>
      <c r="H214" s="267"/>
      <c r="I214" s="175">
        <f>I215+I216+I217+I218+I219+I220+I221+I222+I223+I224+I225+I226+I227+I228+I229+I230+I231+I232+I233</f>
        <v>100.60000000000001</v>
      </c>
      <c r="J214" s="175">
        <f>J215+J216+J217+J218+J219+J220+J221+J222+J223+J224+J225+J226+J227+J228+J229+J230+J231+J232+J233</f>
        <v>119.79999999999998</v>
      </c>
      <c r="K214" s="175">
        <f>K215+K216+K217+K218+K219+K220+K221+K222+K223+K224+K225+K226+K227+K228+K229+K230+K231+K232+K233</f>
        <v>423</v>
      </c>
      <c r="L214" s="176"/>
      <c r="M214" s="175">
        <f>M215+M216+M217+M218+M219+M220+M221+M222+M223+M224+M225+M226+M227+M228+M229+M230+M231+M232+M233</f>
        <v>428.4</v>
      </c>
      <c r="N214" s="176"/>
      <c r="O214" s="175">
        <f>O215+O216+O217+O218+O219+O220+O221+O222+O223+O224+O225+O226+O227+O228+O229+O230+O231+O232+O233</f>
        <v>434.09999999999997</v>
      </c>
      <c r="P214" s="192"/>
    </row>
    <row r="215" spans="1:16" ht="18" customHeight="1">
      <c r="A215" s="6" t="s">
        <v>175</v>
      </c>
      <c r="B215" s="206"/>
      <c r="C215" s="206"/>
      <c r="D215" s="207"/>
      <c r="E215" s="2" t="s">
        <v>155</v>
      </c>
      <c r="F215" s="222">
        <v>222110</v>
      </c>
      <c r="G215" s="266" t="s">
        <v>72</v>
      </c>
      <c r="H215" s="267"/>
      <c r="I215" s="194">
        <v>36.1</v>
      </c>
      <c r="J215" s="223">
        <v>65.099999999999994</v>
      </c>
      <c r="K215" s="223">
        <v>68.3</v>
      </c>
      <c r="L215" s="223">
        <f>'[1]90 06 Azimut'!L94</f>
        <v>0</v>
      </c>
      <c r="M215" s="223">
        <v>71.7</v>
      </c>
      <c r="N215" s="223">
        <f>'[1]90 06 Azimut'!N94</f>
        <v>0</v>
      </c>
      <c r="O215" s="223">
        <v>75.3</v>
      </c>
      <c r="P215" s="207"/>
    </row>
    <row r="216" spans="1:16" ht="18" customHeight="1">
      <c r="A216" s="6" t="s">
        <v>174</v>
      </c>
      <c r="B216" s="206"/>
      <c r="C216" s="206"/>
      <c r="D216" s="207"/>
      <c r="E216" s="2" t="s">
        <v>156</v>
      </c>
      <c r="F216" s="222">
        <v>222120</v>
      </c>
      <c r="G216" s="266" t="s">
        <v>72</v>
      </c>
      <c r="H216" s="267"/>
      <c r="I216" s="194"/>
      <c r="J216" s="223">
        <v>37.6</v>
      </c>
      <c r="K216" s="223">
        <f>'[1]90 06 Azimut'!K95</f>
        <v>0</v>
      </c>
      <c r="L216" s="223">
        <f>'[1]90 06 Azimut'!L95</f>
        <v>0</v>
      </c>
      <c r="M216" s="223">
        <f>'[1]90 06 Azimut'!M95</f>
        <v>0</v>
      </c>
      <c r="N216" s="223">
        <f>'[1]90 06 Azimut'!N95</f>
        <v>0</v>
      </c>
      <c r="O216" s="223">
        <f>'[1]90 06 Azimut'!O95</f>
        <v>0</v>
      </c>
      <c r="P216" s="208">
        <f>'[1]90 06 Azimut'!P95</f>
        <v>0</v>
      </c>
    </row>
    <row r="217" spans="1:16" ht="18" customHeight="1">
      <c r="A217" s="6" t="s">
        <v>176</v>
      </c>
      <c r="B217" s="206"/>
      <c r="C217" s="206"/>
      <c r="D217" s="207"/>
      <c r="E217" s="2" t="s">
        <v>158</v>
      </c>
      <c r="F217" s="222">
        <v>222130</v>
      </c>
      <c r="G217" s="266" t="s">
        <v>72</v>
      </c>
      <c r="H217" s="267"/>
      <c r="I217" s="175"/>
      <c r="J217" s="223">
        <f>'[1]90 06 Azimut'!J96</f>
        <v>0</v>
      </c>
      <c r="K217" s="223">
        <f>'[1]90 06 Azimut'!K96</f>
        <v>0</v>
      </c>
      <c r="L217" s="223">
        <f>'[1]90 06 Azimut'!L96</f>
        <v>0</v>
      </c>
      <c r="M217" s="223">
        <f>'[1]90 06 Azimut'!M96</f>
        <v>0</v>
      </c>
      <c r="N217" s="223">
        <f>'[1]90 06 Azimut'!N96</f>
        <v>0</v>
      </c>
      <c r="O217" s="223">
        <f>'[1]90 06 Azimut'!O96</f>
        <v>0</v>
      </c>
      <c r="P217" s="208">
        <f>'[1]90 06 Azimut'!P96</f>
        <v>0</v>
      </c>
    </row>
    <row r="218" spans="1:16" ht="18" customHeight="1">
      <c r="A218" s="1" t="s">
        <v>185</v>
      </c>
      <c r="B218" s="206"/>
      <c r="C218" s="206"/>
      <c r="D218" s="207"/>
      <c r="E218" s="2" t="s">
        <v>172</v>
      </c>
      <c r="F218" s="222">
        <v>222140</v>
      </c>
      <c r="G218" s="266" t="s">
        <v>72</v>
      </c>
      <c r="H218" s="267"/>
      <c r="I218" s="194">
        <v>22.1</v>
      </c>
      <c r="J218" s="223"/>
      <c r="K218" s="223">
        <v>39.299999999999997</v>
      </c>
      <c r="L218" s="223">
        <f>'[1]90 06 Azimut'!L97</f>
        <v>0</v>
      </c>
      <c r="M218" s="223">
        <v>41.3</v>
      </c>
      <c r="N218" s="223">
        <f>'[1]90 06 Azimut'!N97</f>
        <v>0</v>
      </c>
      <c r="O218" s="223">
        <v>43.4</v>
      </c>
      <c r="P218" s="208">
        <f>'[1]90 06 Azimut'!P97</f>
        <v>0</v>
      </c>
    </row>
    <row r="219" spans="1:16" ht="18" customHeight="1">
      <c r="A219" s="1" t="s">
        <v>186</v>
      </c>
      <c r="B219" s="206"/>
      <c r="C219" s="206"/>
      <c r="D219" s="207"/>
      <c r="E219" s="2" t="s">
        <v>173</v>
      </c>
      <c r="F219" s="222">
        <v>222190</v>
      </c>
      <c r="G219" s="266" t="s">
        <v>72</v>
      </c>
      <c r="H219" s="267"/>
      <c r="I219" s="194">
        <v>3.2</v>
      </c>
      <c r="J219" s="223"/>
      <c r="K219" s="223">
        <v>3.5</v>
      </c>
      <c r="L219" s="223">
        <f>'[1]90 06 Azimut'!L98</f>
        <v>0</v>
      </c>
      <c r="M219" s="223">
        <v>3.5</v>
      </c>
      <c r="N219" s="223">
        <f>'[1]90 06 Azimut'!N98</f>
        <v>0</v>
      </c>
      <c r="O219" s="223">
        <v>3.5</v>
      </c>
      <c r="P219" s="208">
        <f>'[1]90 06 Azimut'!P98</f>
        <v>0</v>
      </c>
    </row>
    <row r="220" spans="1:16" ht="18" customHeight="1">
      <c r="A220" s="1" t="s">
        <v>184</v>
      </c>
      <c r="B220" s="206"/>
      <c r="C220" s="206"/>
      <c r="D220" s="207"/>
      <c r="E220" s="2" t="s">
        <v>171</v>
      </c>
      <c r="F220" s="222">
        <v>222210</v>
      </c>
      <c r="G220" s="266" t="s">
        <v>72</v>
      </c>
      <c r="H220" s="267"/>
      <c r="I220" s="194">
        <v>6.5</v>
      </c>
      <c r="J220" s="223">
        <v>8.6</v>
      </c>
      <c r="K220" s="223">
        <v>15.6</v>
      </c>
      <c r="L220" s="223">
        <f>'[1]90 06 Azimut'!L99</f>
        <v>0</v>
      </c>
      <c r="M220" s="223">
        <v>15.6</v>
      </c>
      <c r="N220" s="223">
        <f>'[1]90 06 Azimut'!N99</f>
        <v>0</v>
      </c>
      <c r="O220" s="223">
        <v>15.6</v>
      </c>
      <c r="P220" s="208">
        <f>'[1]90 06 Azimut'!P99</f>
        <v>0</v>
      </c>
    </row>
    <row r="221" spans="1:16" ht="18" customHeight="1">
      <c r="A221" s="1" t="s">
        <v>132</v>
      </c>
      <c r="B221" s="206"/>
      <c r="C221" s="206"/>
      <c r="D221" s="207"/>
      <c r="E221" s="2" t="s">
        <v>162</v>
      </c>
      <c r="F221" s="222">
        <v>222220</v>
      </c>
      <c r="G221" s="266" t="s">
        <v>72</v>
      </c>
      <c r="H221" s="267"/>
      <c r="I221" s="194">
        <v>2.6</v>
      </c>
      <c r="J221" s="223">
        <v>1</v>
      </c>
      <c r="K221" s="223">
        <v>10.6</v>
      </c>
      <c r="L221" s="223">
        <f>'[1]90 06 Azimut'!L100</f>
        <v>0</v>
      </c>
      <c r="M221" s="223">
        <v>10.6</v>
      </c>
      <c r="N221" s="223">
        <f>'[1]90 06 Azimut'!N100</f>
        <v>0</v>
      </c>
      <c r="O221" s="223">
        <v>10.6</v>
      </c>
      <c r="P221" s="208">
        <f>'[1]90 06 Azimut'!P100</f>
        <v>0</v>
      </c>
    </row>
    <row r="222" spans="1:16" ht="18" customHeight="1">
      <c r="A222" s="1" t="s">
        <v>138</v>
      </c>
      <c r="B222" s="206"/>
      <c r="C222" s="206"/>
      <c r="D222" s="207"/>
      <c r="E222" s="2" t="s">
        <v>139</v>
      </c>
      <c r="F222" s="222">
        <v>222300</v>
      </c>
      <c r="G222" s="266" t="s">
        <v>72</v>
      </c>
      <c r="H222" s="267"/>
      <c r="I222" s="194">
        <v>18</v>
      </c>
      <c r="J222" s="223">
        <f>'[1]90 06 Azimut'!J101</f>
        <v>0</v>
      </c>
      <c r="K222" s="223">
        <f>'[1]90 06 Azimut'!K101</f>
        <v>0</v>
      </c>
      <c r="L222" s="223">
        <f>'[1]90 06 Azimut'!L101</f>
        <v>0</v>
      </c>
      <c r="M222" s="223"/>
      <c r="N222" s="223">
        <f>'[1]90 06 Azimut'!N101</f>
        <v>0</v>
      </c>
      <c r="O222" s="223">
        <f>'[1]90 06 Azimut'!O101</f>
        <v>0</v>
      </c>
      <c r="P222" s="208">
        <f>'[1]90 06 Azimut'!P101</f>
        <v>0</v>
      </c>
    </row>
    <row r="223" spans="1:16" ht="18" customHeight="1">
      <c r="A223" s="1" t="s">
        <v>133</v>
      </c>
      <c r="B223" s="206"/>
      <c r="C223" s="206"/>
      <c r="D223" s="207"/>
      <c r="E223" s="2" t="s">
        <v>163</v>
      </c>
      <c r="F223" s="222">
        <v>222400</v>
      </c>
      <c r="G223" s="266" t="s">
        <v>72</v>
      </c>
      <c r="H223" s="267"/>
      <c r="I223" s="194">
        <v>6.4</v>
      </c>
      <c r="J223" s="223">
        <v>5.5</v>
      </c>
      <c r="K223" s="223">
        <v>5.5</v>
      </c>
      <c r="L223" s="223">
        <f>'[1]90 06 Azimut'!L102</f>
        <v>0</v>
      </c>
      <c r="M223" s="223">
        <v>5.5</v>
      </c>
      <c r="N223" s="223">
        <f>'[1]90 06 Azimut'!N102</f>
        <v>0</v>
      </c>
      <c r="O223" s="223">
        <v>5.5</v>
      </c>
      <c r="P223" s="208">
        <f>'[1]90 06 Azimut'!P102</f>
        <v>0</v>
      </c>
    </row>
    <row r="224" spans="1:16" ht="18" customHeight="1">
      <c r="A224" s="1" t="s">
        <v>137</v>
      </c>
      <c r="B224" s="206"/>
      <c r="C224" s="206"/>
      <c r="D224" s="207"/>
      <c r="E224" s="2" t="s">
        <v>165</v>
      </c>
      <c r="F224" s="222">
        <v>222500</v>
      </c>
      <c r="G224" s="266" t="s">
        <v>72</v>
      </c>
      <c r="H224" s="267"/>
      <c r="I224" s="194">
        <v>5.3</v>
      </c>
      <c r="J224" s="223">
        <v>2</v>
      </c>
      <c r="K224" s="223">
        <v>20</v>
      </c>
      <c r="L224" s="223">
        <f>'[1]90 06 Azimut'!L103</f>
        <v>0</v>
      </c>
      <c r="M224" s="223">
        <v>20</v>
      </c>
      <c r="N224" s="223">
        <f>'[1]90 06 Azimut'!N103</f>
        <v>0</v>
      </c>
      <c r="O224" s="223">
        <v>20</v>
      </c>
      <c r="P224" s="208">
        <f>'[1]90 06 Azimut'!P103</f>
        <v>0</v>
      </c>
    </row>
    <row r="225" spans="1:16" ht="18" customHeight="1">
      <c r="A225" s="1" t="s">
        <v>122</v>
      </c>
      <c r="B225" s="206"/>
      <c r="C225" s="206"/>
      <c r="D225" s="207"/>
      <c r="E225" s="2" t="s">
        <v>166</v>
      </c>
      <c r="F225" s="222">
        <v>222600</v>
      </c>
      <c r="G225" s="266" t="s">
        <v>72</v>
      </c>
      <c r="H225" s="267"/>
      <c r="I225" s="194"/>
      <c r="J225" s="223">
        <f>'[1]90 06 Azimut'!J104</f>
        <v>0</v>
      </c>
      <c r="K225" s="223">
        <f>'[1]90 06 Azimut'!K104</f>
        <v>0</v>
      </c>
      <c r="L225" s="223">
        <f>'[1]90 06 Azimut'!L104</f>
        <v>0</v>
      </c>
      <c r="M225" s="223">
        <f>'[1]90 06 Azimut'!M104</f>
        <v>0</v>
      </c>
      <c r="N225" s="223">
        <f>'[1]90 06 Azimut'!N104</f>
        <v>0</v>
      </c>
      <c r="O225" s="223">
        <f>'[1]90 06 Azimut'!O104</f>
        <v>0</v>
      </c>
      <c r="P225" s="208">
        <f>'[1]90 06 Azimut'!P104</f>
        <v>0</v>
      </c>
    </row>
    <row r="226" spans="1:16" ht="18" customHeight="1">
      <c r="A226" s="1" t="s">
        <v>188</v>
      </c>
      <c r="B226" s="206"/>
      <c r="C226" s="206"/>
      <c r="D226" s="207"/>
      <c r="E226" s="2" t="s">
        <v>140</v>
      </c>
      <c r="F226" s="222">
        <v>222710</v>
      </c>
      <c r="G226" s="266" t="s">
        <v>72</v>
      </c>
      <c r="H226" s="267"/>
      <c r="I226" s="194"/>
      <c r="J226" s="223"/>
      <c r="K226" s="223">
        <v>1</v>
      </c>
      <c r="L226" s="223">
        <f>'[1]90 06 Azimut'!L105</f>
        <v>0</v>
      </c>
      <c r="M226" s="223">
        <f>'[1]90 06 Azimut'!M105</f>
        <v>1</v>
      </c>
      <c r="N226" s="223">
        <f>'[1]90 06 Azimut'!N105</f>
        <v>0</v>
      </c>
      <c r="O226" s="223">
        <v>1</v>
      </c>
      <c r="P226" s="208">
        <f>'[1]90 06 Azimut'!P105</f>
        <v>0</v>
      </c>
    </row>
    <row r="227" spans="1:16" ht="18" customHeight="1">
      <c r="A227" s="1" t="s">
        <v>189</v>
      </c>
      <c r="B227" s="206"/>
      <c r="C227" s="206"/>
      <c r="D227" s="207"/>
      <c r="E227" s="2" t="s">
        <v>141</v>
      </c>
      <c r="F227" s="222">
        <v>222720</v>
      </c>
      <c r="G227" s="266" t="s">
        <v>72</v>
      </c>
      <c r="H227" s="267"/>
      <c r="I227" s="194"/>
      <c r="J227" s="223">
        <f>'[1]90 06 Azimut'!J106</f>
        <v>0</v>
      </c>
      <c r="K227" s="223">
        <f>'[1]90 06 Azimut'!K106</f>
        <v>0</v>
      </c>
      <c r="L227" s="223">
        <f>'[1]90 06 Azimut'!L106</f>
        <v>0</v>
      </c>
      <c r="M227" s="223">
        <f>'[1]90 06 Azimut'!M106</f>
        <v>0</v>
      </c>
      <c r="N227" s="223">
        <f>'[1]90 06 Azimut'!N106</f>
        <v>0</v>
      </c>
      <c r="O227" s="223">
        <f>'[1]90 06 Azimut'!O106</f>
        <v>0</v>
      </c>
      <c r="P227" s="208">
        <f>'[1]90 06 Azimut'!P106</f>
        <v>0</v>
      </c>
    </row>
    <row r="228" spans="1:16" ht="18" customHeight="1">
      <c r="A228" s="1" t="s">
        <v>321</v>
      </c>
      <c r="B228" s="206"/>
      <c r="C228" s="206"/>
      <c r="D228" s="207"/>
      <c r="E228" s="2" t="s">
        <v>232</v>
      </c>
      <c r="F228" s="222">
        <v>222800</v>
      </c>
      <c r="G228" s="266" t="s">
        <v>72</v>
      </c>
      <c r="H228" s="267"/>
      <c r="I228" s="194"/>
      <c r="J228" s="223">
        <f>'[1]90 06 Azimut'!J107</f>
        <v>0</v>
      </c>
      <c r="K228" s="223">
        <f>'[1]90 06 Azimut'!K107</f>
        <v>0</v>
      </c>
      <c r="L228" s="223">
        <f>'[1]90 06 Azimut'!L107</f>
        <v>0</v>
      </c>
      <c r="M228" s="223">
        <f>'[1]90 06 Azimut'!M107</f>
        <v>0</v>
      </c>
      <c r="N228" s="223">
        <f>'[1]90 06 Azimut'!N107</f>
        <v>0</v>
      </c>
      <c r="O228" s="223">
        <f>'[1]90 06 Azimut'!O107</f>
        <v>0</v>
      </c>
      <c r="P228" s="208">
        <f>'[1]90 06 Azimut'!P107</f>
        <v>0</v>
      </c>
    </row>
    <row r="229" spans="1:16" ht="18" customHeight="1">
      <c r="A229" s="1" t="s">
        <v>123</v>
      </c>
      <c r="B229" s="206"/>
      <c r="C229" s="206"/>
      <c r="D229" s="207"/>
      <c r="E229" s="2" t="s">
        <v>167</v>
      </c>
      <c r="F229" s="222">
        <v>222910</v>
      </c>
      <c r="G229" s="266" t="s">
        <v>72</v>
      </c>
      <c r="H229" s="267"/>
      <c r="I229" s="194"/>
      <c r="J229" s="223">
        <f>'[1]90 06 Azimut'!J108</f>
        <v>0</v>
      </c>
      <c r="K229" s="223">
        <f>'[1]90 06 Azimut'!K108</f>
        <v>0</v>
      </c>
      <c r="L229" s="223">
        <f>'[1]90 06 Azimut'!L108</f>
        <v>0</v>
      </c>
      <c r="M229" s="223">
        <f>'[1]90 06 Azimut'!M108</f>
        <v>0</v>
      </c>
      <c r="N229" s="223">
        <f>'[1]90 06 Azimut'!N108</f>
        <v>0</v>
      </c>
      <c r="O229" s="223">
        <f>'[1]90 06 Azimut'!O108</f>
        <v>0</v>
      </c>
      <c r="P229" s="208">
        <f>'[1]90 06 Azimut'!P108</f>
        <v>0</v>
      </c>
    </row>
    <row r="230" spans="1:16" ht="18" customHeight="1">
      <c r="A230" s="1" t="s">
        <v>179</v>
      </c>
      <c r="B230" s="206"/>
      <c r="C230" s="206"/>
      <c r="D230" s="207"/>
      <c r="E230" s="2" t="s">
        <v>168</v>
      </c>
      <c r="F230" s="222">
        <v>222920</v>
      </c>
      <c r="G230" s="266" t="s">
        <v>72</v>
      </c>
      <c r="H230" s="267"/>
      <c r="I230" s="194"/>
      <c r="J230" s="223">
        <f>'[1]90 06 Azimut'!J109</f>
        <v>0</v>
      </c>
      <c r="K230" s="223">
        <f>'[1]90 06 Azimut'!K109</f>
        <v>0</v>
      </c>
      <c r="L230" s="223">
        <f>'[1]90 06 Azimut'!L109</f>
        <v>0</v>
      </c>
      <c r="M230" s="223">
        <f>'[1]90 06 Azimut'!M109</f>
        <v>0</v>
      </c>
      <c r="N230" s="223">
        <f>'[1]90 06 Azimut'!N109</f>
        <v>0</v>
      </c>
      <c r="O230" s="223">
        <f>'[1]90 06 Azimut'!O109</f>
        <v>0</v>
      </c>
      <c r="P230" s="208">
        <f>'[1]90 06 Azimut'!P109</f>
        <v>0</v>
      </c>
    </row>
    <row r="231" spans="1:16" ht="18" customHeight="1">
      <c r="A231" s="1" t="s">
        <v>183</v>
      </c>
      <c r="B231" s="206"/>
      <c r="C231" s="206"/>
      <c r="D231" s="207"/>
      <c r="E231" s="2" t="s">
        <v>170</v>
      </c>
      <c r="F231" s="222">
        <v>222940</v>
      </c>
      <c r="G231" s="266" t="s">
        <v>72</v>
      </c>
      <c r="H231" s="267"/>
      <c r="I231" s="194"/>
      <c r="J231" s="223">
        <f>'[1]90 06 Azimut'!J110</f>
        <v>0</v>
      </c>
      <c r="K231" s="223">
        <v>259.2</v>
      </c>
      <c r="L231" s="223">
        <f>'[1]90 06 Azimut'!L110</f>
        <v>0</v>
      </c>
      <c r="M231" s="223">
        <v>259.2</v>
      </c>
      <c r="N231" s="223">
        <f>'[1]90 06 Azimut'!N110</f>
        <v>0</v>
      </c>
      <c r="O231" s="223">
        <v>259.2</v>
      </c>
      <c r="P231" s="208">
        <f>'[1]90 06 Azimut'!P110</f>
        <v>0</v>
      </c>
    </row>
    <row r="232" spans="1:16" ht="18" customHeight="1">
      <c r="A232" s="1" t="s">
        <v>131</v>
      </c>
      <c r="B232" s="206"/>
      <c r="C232" s="206"/>
      <c r="D232" s="207"/>
      <c r="E232" s="2" t="s">
        <v>162</v>
      </c>
      <c r="F232" s="222">
        <v>222980</v>
      </c>
      <c r="G232" s="266" t="s">
        <v>72</v>
      </c>
      <c r="H232" s="267"/>
      <c r="I232" s="194"/>
      <c r="J232" s="223">
        <f>'[1]90 06 Azimut'!J111</f>
        <v>0</v>
      </c>
      <c r="K232" s="223">
        <f>'[1]90 06 Azimut'!K111</f>
        <v>0</v>
      </c>
      <c r="L232" s="223">
        <f>'[1]90 06 Azimut'!L111</f>
        <v>0</v>
      </c>
      <c r="M232" s="223">
        <f>'[1]90 06 Azimut'!M111</f>
        <v>0</v>
      </c>
      <c r="N232" s="223">
        <f>'[1]90 06 Azimut'!N111</f>
        <v>0</v>
      </c>
      <c r="O232" s="223">
        <f>'[1]90 06 Azimut'!O111</f>
        <v>0</v>
      </c>
      <c r="P232" s="208">
        <f>'[1]90 06 Azimut'!P111</f>
        <v>0</v>
      </c>
    </row>
    <row r="233" spans="1:16" ht="18" customHeight="1">
      <c r="A233" s="1" t="s">
        <v>181</v>
      </c>
      <c r="B233" s="206"/>
      <c r="C233" s="206"/>
      <c r="D233" s="207"/>
      <c r="E233" s="2" t="s">
        <v>232</v>
      </c>
      <c r="F233" s="222">
        <v>222990</v>
      </c>
      <c r="G233" s="266" t="s">
        <v>72</v>
      </c>
      <c r="H233" s="267"/>
      <c r="I233" s="194">
        <v>0.4</v>
      </c>
      <c r="J233" s="223"/>
      <c r="K233" s="223">
        <f>'[1]90 06 Azimut'!K112</f>
        <v>0</v>
      </c>
      <c r="L233" s="223">
        <f>'[1]90 06 Azimut'!L112</f>
        <v>0</v>
      </c>
      <c r="M233" s="223"/>
      <c r="N233" s="223">
        <f>'[1]90 06 Azimut'!N112</f>
        <v>0</v>
      </c>
      <c r="O233" s="223"/>
      <c r="P233" s="208">
        <f>'[1]90 06 Azimut'!P112</f>
        <v>0</v>
      </c>
    </row>
    <row r="234" spans="1:16">
      <c r="A234" s="17" t="s">
        <v>332</v>
      </c>
      <c r="B234" s="63"/>
      <c r="C234" s="63"/>
      <c r="D234" s="64"/>
      <c r="E234" s="8"/>
      <c r="F234" s="7">
        <v>27</v>
      </c>
      <c r="G234" s="266" t="s">
        <v>72</v>
      </c>
      <c r="H234" s="267"/>
      <c r="I234" s="175">
        <f>I235+I236</f>
        <v>2.1</v>
      </c>
      <c r="J234" s="175">
        <f>J235+J236</f>
        <v>2</v>
      </c>
      <c r="K234" s="175">
        <f>K235+K236</f>
        <v>2</v>
      </c>
      <c r="L234" s="176"/>
      <c r="M234" s="175">
        <f>M235+M236</f>
        <v>2</v>
      </c>
      <c r="N234" s="176"/>
      <c r="O234" s="175">
        <f>O235+O236</f>
        <v>2</v>
      </c>
      <c r="P234" s="192"/>
    </row>
    <row r="235" spans="1:16" ht="18.75" customHeight="1">
      <c r="A235" s="263" t="s">
        <v>331</v>
      </c>
      <c r="B235" s="264"/>
      <c r="C235" s="264"/>
      <c r="D235" s="265"/>
      <c r="E235" s="2" t="s">
        <v>143</v>
      </c>
      <c r="F235" s="222">
        <v>273200</v>
      </c>
      <c r="G235" s="266" t="s">
        <v>72</v>
      </c>
      <c r="H235" s="267"/>
      <c r="I235" s="194"/>
      <c r="J235" s="10"/>
      <c r="K235" s="223"/>
      <c r="L235" s="13"/>
      <c r="M235" s="10"/>
      <c r="N235" s="13"/>
      <c r="O235" s="10"/>
      <c r="P235" s="207"/>
    </row>
    <row r="236" spans="1:16" ht="33" customHeight="1">
      <c r="A236" s="263" t="s">
        <v>124</v>
      </c>
      <c r="B236" s="264"/>
      <c r="C236" s="264"/>
      <c r="D236" s="265"/>
      <c r="E236" s="2" t="s">
        <v>194</v>
      </c>
      <c r="F236" s="222">
        <v>273500</v>
      </c>
      <c r="G236" s="266" t="s">
        <v>72</v>
      </c>
      <c r="H236" s="267"/>
      <c r="I236" s="242">
        <v>2.1</v>
      </c>
      <c r="J236" s="223">
        <v>2</v>
      </c>
      <c r="K236" s="223">
        <v>2</v>
      </c>
      <c r="L236" s="223">
        <f>'[1]90 06 Azimut'!L115</f>
        <v>0</v>
      </c>
      <c r="M236" s="223">
        <v>2</v>
      </c>
      <c r="N236" s="223">
        <f>'[1]90 06 Azimut'!N115</f>
        <v>0</v>
      </c>
      <c r="O236" s="223">
        <v>2</v>
      </c>
      <c r="P236" s="194"/>
    </row>
    <row r="237" spans="1:16">
      <c r="A237" s="277" t="s">
        <v>333</v>
      </c>
      <c r="B237" s="278"/>
      <c r="C237" s="278"/>
      <c r="D237" s="279"/>
      <c r="E237" s="8"/>
      <c r="F237" s="7">
        <v>28</v>
      </c>
      <c r="G237" s="266" t="s">
        <v>72</v>
      </c>
      <c r="H237" s="267"/>
      <c r="I237" s="175"/>
      <c r="J237" s="223">
        <f>'[1]90 06 Azimut'!J116</f>
        <v>0</v>
      </c>
      <c r="K237" s="223">
        <f>'[1]90 06 Azimut'!K116</f>
        <v>0</v>
      </c>
      <c r="L237" s="223">
        <f>'[1]90 06 Azimut'!L116</f>
        <v>0</v>
      </c>
      <c r="M237" s="223">
        <f>'[1]90 06 Azimut'!M116</f>
        <v>0</v>
      </c>
      <c r="N237" s="223">
        <f>'[1]90 06 Azimut'!N116</f>
        <v>0</v>
      </c>
      <c r="O237" s="223">
        <f>'[1]90 06 Azimut'!O116</f>
        <v>0</v>
      </c>
      <c r="P237" s="208">
        <f>'[1]90 06 Azimut'!P116</f>
        <v>0</v>
      </c>
    </row>
    <row r="238" spans="1:16">
      <c r="A238" s="270" t="s">
        <v>306</v>
      </c>
      <c r="B238" s="271"/>
      <c r="C238" s="271"/>
      <c r="D238" s="272"/>
      <c r="E238" s="94" t="s">
        <v>309</v>
      </c>
      <c r="F238" s="222">
        <v>281360</v>
      </c>
      <c r="G238" s="266" t="s">
        <v>72</v>
      </c>
      <c r="H238" s="267"/>
      <c r="I238" s="194"/>
      <c r="J238" s="223">
        <f>'[1]90 06 Azimut'!J117</f>
        <v>0</v>
      </c>
      <c r="K238" s="223">
        <f>'[1]90 06 Azimut'!K117</f>
        <v>0</v>
      </c>
      <c r="L238" s="223">
        <f>'[1]90 06 Azimut'!L117</f>
        <v>0</v>
      </c>
      <c r="M238" s="223">
        <f>'[1]90 06 Azimut'!M117</f>
        <v>0</v>
      </c>
      <c r="N238" s="223">
        <f>'[1]90 06 Azimut'!N117</f>
        <v>0</v>
      </c>
      <c r="O238" s="223">
        <f>'[1]90 06 Azimut'!O117</f>
        <v>0</v>
      </c>
      <c r="P238" s="208">
        <f>'[1]90 06 Azimut'!P117</f>
        <v>0</v>
      </c>
    </row>
    <row r="239" spans="1:16" ht="33.75" customHeight="1">
      <c r="A239" s="350" t="s">
        <v>307</v>
      </c>
      <c r="B239" s="264"/>
      <c r="C239" s="264"/>
      <c r="D239" s="265"/>
      <c r="E239" s="2" t="s">
        <v>198</v>
      </c>
      <c r="F239" s="222">
        <v>281361</v>
      </c>
      <c r="G239" s="266" t="s">
        <v>72</v>
      </c>
      <c r="H239" s="267"/>
      <c r="I239" s="194"/>
      <c r="J239" s="223">
        <f>'[1]90 06 Azimut'!J118</f>
        <v>0</v>
      </c>
      <c r="K239" s="223">
        <f>'[1]90 06 Azimut'!K118</f>
        <v>0</v>
      </c>
      <c r="L239" s="223">
        <f>'[1]90 06 Azimut'!L118</f>
        <v>0</v>
      </c>
      <c r="M239" s="223">
        <f>'[1]90 06 Azimut'!M118</f>
        <v>0</v>
      </c>
      <c r="N239" s="223">
        <f>'[1]90 06 Azimut'!N118</f>
        <v>0</v>
      </c>
      <c r="O239" s="223">
        <f>'[1]90 06 Azimut'!O118</f>
        <v>0</v>
      </c>
      <c r="P239" s="208">
        <f>'[1]90 06 Azimut'!P118</f>
        <v>0</v>
      </c>
    </row>
    <row r="240" spans="1:16" ht="29.25" customHeight="1">
      <c r="A240" s="350" t="s">
        <v>308</v>
      </c>
      <c r="B240" s="264"/>
      <c r="C240" s="264"/>
      <c r="D240" s="265"/>
      <c r="E240" s="2" t="s">
        <v>199</v>
      </c>
      <c r="F240" s="222">
        <v>281362</v>
      </c>
      <c r="G240" s="266" t="s">
        <v>72</v>
      </c>
      <c r="H240" s="267"/>
      <c r="I240" s="194"/>
      <c r="J240" s="223">
        <f>'[1]90 06 Azimut'!J119</f>
        <v>0</v>
      </c>
      <c r="K240" s="223">
        <f>'[1]90 06 Azimut'!K119</f>
        <v>0</v>
      </c>
      <c r="L240" s="223">
        <f>'[1]90 06 Azimut'!L119</f>
        <v>0</v>
      </c>
      <c r="M240" s="223">
        <f>'[1]90 06 Azimut'!M119</f>
        <v>0</v>
      </c>
      <c r="N240" s="223">
        <f>'[1]90 06 Azimut'!N119</f>
        <v>0</v>
      </c>
      <c r="O240" s="223">
        <f>'[1]90 06 Azimut'!O119</f>
        <v>0</v>
      </c>
      <c r="P240" s="208">
        <f>'[1]90 06 Azimut'!P119</f>
        <v>0</v>
      </c>
    </row>
    <row r="241" spans="1:16">
      <c r="A241" s="263" t="s">
        <v>182</v>
      </c>
      <c r="B241" s="264"/>
      <c r="C241" s="264"/>
      <c r="D241" s="265"/>
      <c r="E241" s="2" t="s">
        <v>169</v>
      </c>
      <c r="F241" s="222">
        <v>281400</v>
      </c>
      <c r="G241" s="266" t="s">
        <v>72</v>
      </c>
      <c r="H241" s="267"/>
      <c r="I241" s="194"/>
      <c r="J241" s="223">
        <f>'[1]90 06 Azimut'!J120</f>
        <v>0</v>
      </c>
      <c r="K241" s="223">
        <f>'[1]90 06 Azimut'!K120</f>
        <v>0</v>
      </c>
      <c r="L241" s="223">
        <f>'[1]90 06 Azimut'!L120</f>
        <v>0</v>
      </c>
      <c r="M241" s="223">
        <f>'[1]90 06 Azimut'!M120</f>
        <v>0</v>
      </c>
      <c r="N241" s="223">
        <f>'[1]90 06 Azimut'!N120</f>
        <v>0</v>
      </c>
      <c r="O241" s="223">
        <f>'[1]90 06 Azimut'!O120</f>
        <v>0</v>
      </c>
      <c r="P241" s="208">
        <f>'[1]90 06 Azimut'!P120</f>
        <v>0</v>
      </c>
    </row>
    <row r="242" spans="1:16">
      <c r="A242" s="277" t="s">
        <v>325</v>
      </c>
      <c r="B242" s="278"/>
      <c r="C242" s="278"/>
      <c r="D242" s="279"/>
      <c r="E242" s="8"/>
      <c r="F242" s="7">
        <v>31</v>
      </c>
      <c r="G242" s="266" t="s">
        <v>72</v>
      </c>
      <c r="H242" s="267"/>
      <c r="I242" s="175">
        <f>I243+I244+I245+I246</f>
        <v>682.4</v>
      </c>
      <c r="J242" s="175">
        <f>J243+J244+J245+J246</f>
        <v>1912.5</v>
      </c>
      <c r="K242" s="175">
        <f>K243+K244+K245+K246</f>
        <v>810</v>
      </c>
      <c r="L242" s="176"/>
      <c r="M242" s="175">
        <f>M243+M244+M245+M246</f>
        <v>0</v>
      </c>
      <c r="N242" s="176"/>
      <c r="O242" s="175">
        <f>O243+O244+O245+O246</f>
        <v>0</v>
      </c>
      <c r="P242" s="192"/>
    </row>
    <row r="243" spans="1:16">
      <c r="A243" s="1" t="s">
        <v>145</v>
      </c>
      <c r="B243" s="206"/>
      <c r="C243" s="206"/>
      <c r="D243" s="207"/>
      <c r="E243" s="2" t="s">
        <v>146</v>
      </c>
      <c r="F243" s="222">
        <v>311120</v>
      </c>
      <c r="G243" s="266" t="s">
        <v>72</v>
      </c>
      <c r="H243" s="267"/>
      <c r="I243" s="194">
        <v>629.4</v>
      </c>
      <c r="J243" s="223">
        <v>1174.5</v>
      </c>
      <c r="K243" s="223">
        <v>50</v>
      </c>
      <c r="L243" s="242"/>
      <c r="M243" s="223"/>
      <c r="N243" s="242"/>
      <c r="O243" s="223"/>
      <c r="P243" s="194"/>
    </row>
    <row r="244" spans="1:16" ht="15.75" customHeight="1">
      <c r="A244" s="263" t="s">
        <v>192</v>
      </c>
      <c r="B244" s="264"/>
      <c r="C244" s="264"/>
      <c r="D244" s="265"/>
      <c r="E244" s="2" t="s">
        <v>144</v>
      </c>
      <c r="F244" s="222">
        <v>315110</v>
      </c>
      <c r="G244" s="266" t="s">
        <v>72</v>
      </c>
      <c r="H244" s="267"/>
      <c r="I244" s="194"/>
      <c r="J244" s="223">
        <f>'[1]90 06 Azimut'!J123</f>
        <v>0</v>
      </c>
      <c r="K244" s="223">
        <v>760</v>
      </c>
      <c r="L244" s="242"/>
      <c r="M244" s="223">
        <f>'[1]90 06 Azimut'!M123</f>
        <v>0</v>
      </c>
      <c r="N244" s="242"/>
      <c r="O244" s="223">
        <f>'[1]90 06 Azimut'!O123</f>
        <v>0</v>
      </c>
      <c r="P244" s="194"/>
    </row>
    <row r="245" spans="1:16" ht="34.5" customHeight="1">
      <c r="A245" s="263" t="s">
        <v>193</v>
      </c>
      <c r="B245" s="264"/>
      <c r="C245" s="264"/>
      <c r="D245" s="265"/>
      <c r="E245" s="2" t="s">
        <v>144</v>
      </c>
      <c r="F245" s="222">
        <v>316110</v>
      </c>
      <c r="G245" s="266" t="s">
        <v>72</v>
      </c>
      <c r="H245" s="267"/>
      <c r="I245" s="175"/>
      <c r="J245" s="223">
        <f>'[1]90 06 Azimut'!J124</f>
        <v>0</v>
      </c>
      <c r="K245" s="223">
        <f>'[1]90 06 Azimut'!K124</f>
        <v>0</v>
      </c>
      <c r="L245" s="242"/>
      <c r="M245" s="223">
        <f>'[1]90 06 Azimut'!M124</f>
        <v>0</v>
      </c>
      <c r="N245" s="242"/>
      <c r="O245" s="223">
        <f>'[1]90 06 Azimut'!O124</f>
        <v>0</v>
      </c>
      <c r="P245" s="194"/>
    </row>
    <row r="246" spans="1:16">
      <c r="A246" s="263" t="s">
        <v>322</v>
      </c>
      <c r="B246" s="264"/>
      <c r="C246" s="264"/>
      <c r="D246" s="265"/>
      <c r="E246" s="2" t="s">
        <v>144</v>
      </c>
      <c r="F246" s="222">
        <v>318110</v>
      </c>
      <c r="G246" s="266" t="s">
        <v>72</v>
      </c>
      <c r="H246" s="267"/>
      <c r="I246" s="194">
        <v>53</v>
      </c>
      <c r="J246" s="223">
        <v>738</v>
      </c>
      <c r="K246" s="223"/>
      <c r="L246" s="223">
        <f>'[1]90 06 Azimut'!L125</f>
        <v>0</v>
      </c>
      <c r="M246" s="223">
        <f>'[1]90 06 Azimut'!M125</f>
        <v>0</v>
      </c>
      <c r="N246" s="223">
        <f>'[1]90 06 Azimut'!N125</f>
        <v>0</v>
      </c>
      <c r="O246" s="223">
        <f>'[1]90 06 Azimut'!O125</f>
        <v>0</v>
      </c>
      <c r="P246" s="204"/>
    </row>
    <row r="247" spans="1:16" ht="22.5" customHeight="1">
      <c r="A247" s="277" t="s">
        <v>324</v>
      </c>
      <c r="B247" s="278"/>
      <c r="C247" s="278"/>
      <c r="D247" s="279"/>
      <c r="E247" s="8"/>
      <c r="F247" s="7">
        <v>33</v>
      </c>
      <c r="G247" s="266" t="s">
        <v>72</v>
      </c>
      <c r="H247" s="267"/>
      <c r="I247" s="175">
        <f>SUM(I248:I256)</f>
        <v>471.20000000000005</v>
      </c>
      <c r="J247" s="175">
        <f>SUM(J248:J256)</f>
        <v>88.399999999999991</v>
      </c>
      <c r="K247" s="175">
        <f>SUM(K248:K256)</f>
        <v>571.70000000000005</v>
      </c>
      <c r="L247" s="176"/>
      <c r="M247" s="175">
        <f>SUM(M248:M256)</f>
        <v>583.49999999999989</v>
      </c>
      <c r="N247" s="176"/>
      <c r="O247" s="175">
        <f>SUM(O248:O256)</f>
        <v>596.1</v>
      </c>
      <c r="P247" s="192"/>
    </row>
    <row r="248" spans="1:16" ht="15.75" customHeight="1">
      <c r="A248" s="1" t="s">
        <v>134</v>
      </c>
      <c r="B248" s="206"/>
      <c r="C248" s="206"/>
      <c r="D248" s="207"/>
      <c r="E248" s="2" t="s">
        <v>180</v>
      </c>
      <c r="F248" s="222">
        <v>331110</v>
      </c>
      <c r="G248" s="266" t="s">
        <v>72</v>
      </c>
      <c r="H248" s="267"/>
      <c r="I248" s="194">
        <v>95.6</v>
      </c>
      <c r="J248" s="223">
        <v>51.6</v>
      </c>
      <c r="K248" s="223">
        <v>222.5</v>
      </c>
      <c r="L248" s="223">
        <f>'[1]90 06 Azimut'!L127</f>
        <v>0</v>
      </c>
      <c r="M248" s="223">
        <v>222.5</v>
      </c>
      <c r="N248" s="223">
        <f>'[1]90 06 Azimut'!N127</f>
        <v>0</v>
      </c>
      <c r="O248" s="223">
        <v>222.5</v>
      </c>
      <c r="P248" s="207"/>
    </row>
    <row r="249" spans="1:16">
      <c r="A249" s="1" t="s">
        <v>135</v>
      </c>
      <c r="B249" s="206"/>
      <c r="C249" s="206"/>
      <c r="D249" s="207"/>
      <c r="E249" s="2" t="s">
        <v>163</v>
      </c>
      <c r="F249" s="222">
        <v>332110</v>
      </c>
      <c r="G249" s="266" t="s">
        <v>72</v>
      </c>
      <c r="H249" s="267"/>
      <c r="I249" s="194">
        <v>38</v>
      </c>
      <c r="J249" s="223">
        <v>31</v>
      </c>
      <c r="K249" s="223">
        <v>51</v>
      </c>
      <c r="L249" s="223">
        <f>'[1]90 06 Azimut'!L128</f>
        <v>0</v>
      </c>
      <c r="M249" s="223">
        <v>51</v>
      </c>
      <c r="N249" s="223">
        <f>'[1]90 06 Azimut'!N128</f>
        <v>0</v>
      </c>
      <c r="O249" s="223">
        <v>51</v>
      </c>
      <c r="P249" s="194"/>
    </row>
    <row r="250" spans="1:16" ht="15.75" customHeight="1">
      <c r="A250" s="270" t="s">
        <v>130</v>
      </c>
      <c r="B250" s="271"/>
      <c r="C250" s="271"/>
      <c r="D250" s="272"/>
      <c r="E250" s="2" t="s">
        <v>160</v>
      </c>
      <c r="F250" s="222">
        <v>333110</v>
      </c>
      <c r="G250" s="266" t="s">
        <v>72</v>
      </c>
      <c r="H250" s="267"/>
      <c r="I250" s="241">
        <v>166</v>
      </c>
      <c r="J250" s="223"/>
      <c r="K250" s="223">
        <v>164</v>
      </c>
      <c r="L250" s="223">
        <f>'[1]90 06 Azimut'!L129</f>
        <v>0</v>
      </c>
      <c r="M250" s="223">
        <v>172.2</v>
      </c>
      <c r="N250" s="223">
        <f>'[1]90 06 Azimut'!N129</f>
        <v>0</v>
      </c>
      <c r="O250" s="223">
        <v>180.8</v>
      </c>
      <c r="P250" s="194"/>
    </row>
    <row r="251" spans="1:16" ht="18.75" customHeight="1">
      <c r="A251" s="1" t="s">
        <v>178</v>
      </c>
      <c r="B251" s="206"/>
      <c r="C251" s="206"/>
      <c r="D251" s="207"/>
      <c r="E251" s="2" t="s">
        <v>161</v>
      </c>
      <c r="F251" s="222">
        <v>334110</v>
      </c>
      <c r="G251" s="266" t="s">
        <v>72</v>
      </c>
      <c r="H251" s="267"/>
      <c r="I251" s="194">
        <v>30</v>
      </c>
      <c r="J251" s="223"/>
      <c r="K251" s="223">
        <v>30.2</v>
      </c>
      <c r="L251" s="223">
        <f>'[1]90 06 Azimut'!L130</f>
        <v>0</v>
      </c>
      <c r="M251" s="223">
        <v>31.7</v>
      </c>
      <c r="N251" s="223">
        <f>'[1]90 06 Azimut'!N130</f>
        <v>0</v>
      </c>
      <c r="O251" s="223">
        <v>33.299999999999997</v>
      </c>
      <c r="P251" s="194"/>
    </row>
    <row r="252" spans="1:16" ht="30" customHeight="1">
      <c r="A252" s="263" t="s">
        <v>177</v>
      </c>
      <c r="B252" s="264"/>
      <c r="C252" s="264"/>
      <c r="D252" s="265"/>
      <c r="E252" s="2" t="s">
        <v>159</v>
      </c>
      <c r="F252" s="222">
        <v>335110</v>
      </c>
      <c r="G252" s="266" t="s">
        <v>72</v>
      </c>
      <c r="H252" s="267"/>
      <c r="I252" s="194"/>
      <c r="J252" s="223"/>
      <c r="K252" s="223">
        <v>2</v>
      </c>
      <c r="L252" s="223">
        <f>'[1]90 06 Azimut'!L131</f>
        <v>0</v>
      </c>
      <c r="M252" s="223">
        <v>2</v>
      </c>
      <c r="N252" s="223">
        <f>'[1]90 06 Azimut'!N131</f>
        <v>0</v>
      </c>
      <c r="O252" s="223">
        <v>2</v>
      </c>
      <c r="P252" s="194"/>
    </row>
    <row r="253" spans="1:16" ht="16.5" customHeight="1">
      <c r="A253" s="350" t="s">
        <v>129</v>
      </c>
      <c r="B253" s="264"/>
      <c r="C253" s="264"/>
      <c r="D253" s="265"/>
      <c r="E253" s="2" t="s">
        <v>157</v>
      </c>
      <c r="F253" s="222">
        <v>336110</v>
      </c>
      <c r="G253" s="266" t="s">
        <v>72</v>
      </c>
      <c r="H253" s="267"/>
      <c r="I253" s="194">
        <v>80</v>
      </c>
      <c r="J253" s="223">
        <v>5.8</v>
      </c>
      <c r="K253" s="223">
        <v>50</v>
      </c>
      <c r="L253" s="223">
        <f>'[1]90 06 Azimut'!L132</f>
        <v>0</v>
      </c>
      <c r="M253" s="223">
        <v>50.3</v>
      </c>
      <c r="N253" s="223">
        <f>'[1]90 06 Azimut'!N132</f>
        <v>0</v>
      </c>
      <c r="O253" s="223">
        <v>50.9</v>
      </c>
      <c r="P253" s="194"/>
    </row>
    <row r="254" spans="1:16" ht="16.5" customHeight="1">
      <c r="A254" s="264" t="s">
        <v>440</v>
      </c>
      <c r="B254" s="264"/>
      <c r="C254" s="264"/>
      <c r="D254" s="265"/>
      <c r="E254" s="2"/>
      <c r="F254" s="222">
        <v>337110</v>
      </c>
      <c r="G254" s="266" t="s">
        <v>72</v>
      </c>
      <c r="H254" s="267"/>
      <c r="I254" s="194"/>
      <c r="J254" s="223"/>
      <c r="K254" s="223">
        <v>10</v>
      </c>
      <c r="L254" s="223"/>
      <c r="M254" s="223">
        <v>10</v>
      </c>
      <c r="N254" s="223"/>
      <c r="O254" s="223">
        <v>10</v>
      </c>
      <c r="P254" s="194"/>
    </row>
    <row r="255" spans="1:16" ht="19.5" customHeight="1">
      <c r="A255" s="1" t="s">
        <v>136</v>
      </c>
      <c r="B255" s="206"/>
      <c r="C255" s="206"/>
      <c r="D255" s="207"/>
      <c r="E255" s="2" t="s">
        <v>164</v>
      </c>
      <c r="F255" s="222">
        <v>338110</v>
      </c>
      <c r="G255" s="266" t="s">
        <v>72</v>
      </c>
      <c r="H255" s="267"/>
      <c r="I255" s="194">
        <v>61.6</v>
      </c>
      <c r="J255" s="223"/>
      <c r="K255" s="223">
        <v>35</v>
      </c>
      <c r="L255" s="223">
        <f>'[1]90 06 Azimut'!L135</f>
        <v>0</v>
      </c>
      <c r="M255" s="223">
        <v>36.799999999999997</v>
      </c>
      <c r="N255" s="223">
        <f>'[1]90 06 Azimut'!N135</f>
        <v>0</v>
      </c>
      <c r="O255" s="223">
        <v>38.6</v>
      </c>
      <c r="P255" s="194"/>
    </row>
    <row r="256" spans="1:16" ht="19.5" customHeight="1">
      <c r="A256" s="1" t="s">
        <v>361</v>
      </c>
      <c r="B256" s="206"/>
      <c r="C256" s="206"/>
      <c r="D256" s="207"/>
      <c r="E256" s="2" t="s">
        <v>164</v>
      </c>
      <c r="F256" s="222">
        <v>339110</v>
      </c>
      <c r="G256" s="266" t="s">
        <v>72</v>
      </c>
      <c r="H256" s="267"/>
      <c r="I256" s="194"/>
      <c r="J256" s="223"/>
      <c r="K256" s="223">
        <v>7</v>
      </c>
      <c r="L256" s="242"/>
      <c r="M256" s="223">
        <v>7</v>
      </c>
      <c r="N256" s="13"/>
      <c r="O256" s="223">
        <v>7</v>
      </c>
      <c r="P256" s="194"/>
    </row>
    <row r="257" spans="1:16" ht="37.5" customHeight="1">
      <c r="A257" s="391" t="s">
        <v>458</v>
      </c>
      <c r="B257" s="392"/>
      <c r="C257" s="392"/>
      <c r="D257" s="393"/>
      <c r="E257" s="8" t="s">
        <v>216</v>
      </c>
      <c r="F257" s="222"/>
      <c r="G257" s="266" t="s">
        <v>72</v>
      </c>
      <c r="H257" s="267"/>
      <c r="I257" s="3">
        <f t="shared" ref="I257:K257" si="1">I258</f>
        <v>975.8</v>
      </c>
      <c r="J257" s="3">
        <f t="shared" si="1"/>
        <v>1480</v>
      </c>
      <c r="K257" s="3">
        <f t="shared" si="1"/>
        <v>1890.6</v>
      </c>
      <c r="L257" s="176"/>
      <c r="M257" s="3">
        <f>M258</f>
        <v>1890.6</v>
      </c>
      <c r="N257" s="12"/>
      <c r="O257" s="3">
        <f>O258</f>
        <v>1890.6</v>
      </c>
      <c r="P257" s="194"/>
    </row>
    <row r="258" spans="1:16" ht="21" customHeight="1">
      <c r="A258" s="4" t="s">
        <v>128</v>
      </c>
      <c r="B258" s="206"/>
      <c r="C258" s="206"/>
      <c r="D258" s="207"/>
      <c r="E258" s="8">
        <v>113</v>
      </c>
      <c r="F258" s="7">
        <v>22</v>
      </c>
      <c r="G258" s="266" t="s">
        <v>72</v>
      </c>
      <c r="H258" s="267"/>
      <c r="I258" s="3">
        <f>I260+I259</f>
        <v>975.8</v>
      </c>
      <c r="J258" s="3">
        <f>J260+J259</f>
        <v>1480</v>
      </c>
      <c r="K258" s="3">
        <f>K260+K259</f>
        <v>1890.6</v>
      </c>
      <c r="L258" s="176"/>
      <c r="M258" s="3">
        <f>M260+M259</f>
        <v>1890.6</v>
      </c>
      <c r="N258" s="12"/>
      <c r="O258" s="3">
        <f>O260+O259</f>
        <v>1890.6</v>
      </c>
      <c r="P258" s="192"/>
    </row>
    <row r="259" spans="1:16" ht="21" customHeight="1">
      <c r="A259" s="1" t="s">
        <v>132</v>
      </c>
      <c r="B259" s="206"/>
      <c r="C259" s="206"/>
      <c r="D259" s="207"/>
      <c r="E259" s="2" t="s">
        <v>162</v>
      </c>
      <c r="F259" s="222">
        <v>222220</v>
      </c>
      <c r="G259" s="266" t="s">
        <v>72</v>
      </c>
      <c r="H259" s="267"/>
      <c r="I259" s="242">
        <v>87.5</v>
      </c>
      <c r="J259" s="3"/>
      <c r="K259" s="223">
        <v>94</v>
      </c>
      <c r="L259" s="242"/>
      <c r="M259" s="223">
        <v>94</v>
      </c>
      <c r="N259" s="13"/>
      <c r="O259" s="223">
        <v>94</v>
      </c>
      <c r="P259" s="192"/>
    </row>
    <row r="260" spans="1:16" ht="21" customHeight="1">
      <c r="A260" s="1" t="s">
        <v>181</v>
      </c>
      <c r="B260" s="206"/>
      <c r="C260" s="206"/>
      <c r="D260" s="207"/>
      <c r="E260" s="2" t="s">
        <v>232</v>
      </c>
      <c r="F260" s="222">
        <v>222990</v>
      </c>
      <c r="G260" s="266" t="s">
        <v>72</v>
      </c>
      <c r="H260" s="267"/>
      <c r="I260" s="194">
        <v>888.3</v>
      </c>
      <c r="J260" s="223">
        <v>1480</v>
      </c>
      <c r="K260" s="223">
        <v>1796.6</v>
      </c>
      <c r="L260" s="242"/>
      <c r="M260" s="223">
        <v>1796.6</v>
      </c>
      <c r="N260" s="13"/>
      <c r="O260" s="223">
        <v>1796.6</v>
      </c>
      <c r="P260" s="194"/>
    </row>
    <row r="261" spans="1:16" ht="21" customHeight="1">
      <c r="A261" s="85"/>
      <c r="B261" s="221"/>
      <c r="C261" s="221"/>
      <c r="D261" s="116"/>
      <c r="E261" s="98"/>
      <c r="F261" s="247"/>
      <c r="G261" s="117"/>
      <c r="H261" s="9"/>
      <c r="I261" s="204"/>
      <c r="J261" s="118"/>
      <c r="K261" s="23"/>
      <c r="L261" s="24"/>
      <c r="M261" s="23"/>
      <c r="N261" s="119"/>
      <c r="O261" s="23"/>
      <c r="P261" s="204"/>
    </row>
    <row r="262" spans="1:16" ht="34.5" customHeight="1">
      <c r="A262" s="296" t="s">
        <v>540</v>
      </c>
      <c r="B262" s="383"/>
      <c r="C262" s="383"/>
      <c r="D262" s="297"/>
      <c r="E262" s="438" t="s">
        <v>541</v>
      </c>
      <c r="F262" s="7"/>
      <c r="G262" s="298" t="s">
        <v>72</v>
      </c>
      <c r="H262" s="298"/>
      <c r="I262" s="3">
        <f>I263</f>
        <v>2660.5</v>
      </c>
      <c r="J262" s="3">
        <f>J263</f>
        <v>3270.1</v>
      </c>
      <c r="K262" s="157">
        <f>K263</f>
        <v>2989.4</v>
      </c>
      <c r="L262" s="82"/>
      <c r="M262" s="157">
        <f>M263</f>
        <v>3416.8</v>
      </c>
      <c r="N262" s="82"/>
      <c r="O262" s="157">
        <f>O263</f>
        <v>3886.7</v>
      </c>
      <c r="P262" s="82"/>
    </row>
    <row r="263" spans="1:16" ht="21" customHeight="1">
      <c r="A263" s="296" t="s">
        <v>498</v>
      </c>
      <c r="B263" s="383"/>
      <c r="C263" s="383"/>
      <c r="D263" s="297"/>
      <c r="E263" s="437" t="s">
        <v>541</v>
      </c>
      <c r="F263" s="126">
        <v>200000</v>
      </c>
      <c r="G263" s="298" t="s">
        <v>72</v>
      </c>
      <c r="H263" s="298"/>
      <c r="I263" s="127">
        <f>I317</f>
        <v>2660.5</v>
      </c>
      <c r="J263" s="127">
        <f>J317</f>
        <v>3270.1</v>
      </c>
      <c r="K263" s="156">
        <f t="shared" ref="K263" si="2">K317</f>
        <v>2989.4</v>
      </c>
      <c r="L263" s="128"/>
      <c r="M263" s="156">
        <f t="shared" ref="M263" si="3">M317</f>
        <v>3416.8</v>
      </c>
      <c r="N263" s="128"/>
      <c r="O263" s="156">
        <f t="shared" ref="O263" si="4">O317</f>
        <v>3886.7</v>
      </c>
      <c r="P263" s="128"/>
    </row>
    <row r="264" spans="1:16" hidden="1">
      <c r="A264" s="296" t="s">
        <v>499</v>
      </c>
      <c r="B264" s="383"/>
      <c r="C264" s="383"/>
      <c r="D264" s="297"/>
      <c r="E264" s="94" t="s">
        <v>541</v>
      </c>
      <c r="F264" s="126">
        <v>210000</v>
      </c>
      <c r="G264" s="298" t="s">
        <v>72</v>
      </c>
      <c r="H264" s="298"/>
      <c r="I264" s="127"/>
      <c r="J264" s="127"/>
      <c r="K264" s="127"/>
      <c r="L264" s="155"/>
      <c r="M264" s="127"/>
      <c r="N264" s="155"/>
      <c r="O264" s="127"/>
      <c r="P264" s="155"/>
    </row>
    <row r="265" spans="1:16" hidden="1">
      <c r="A265" s="294" t="s">
        <v>147</v>
      </c>
      <c r="B265" s="327"/>
      <c r="C265" s="327"/>
      <c r="D265" s="295"/>
      <c r="E265" s="94" t="s">
        <v>541</v>
      </c>
      <c r="F265" s="129">
        <v>211000</v>
      </c>
      <c r="G265" s="276" t="s">
        <v>72</v>
      </c>
      <c r="H265" s="276"/>
      <c r="I265" s="130"/>
      <c r="J265" s="130"/>
      <c r="K265" s="130"/>
      <c r="L265" s="154"/>
      <c r="M265" s="130"/>
      <c r="N265" s="154"/>
      <c r="O265" s="130"/>
      <c r="P265" s="154"/>
    </row>
    <row r="266" spans="1:16" hidden="1">
      <c r="A266" s="294" t="s">
        <v>500</v>
      </c>
      <c r="B266" s="327"/>
      <c r="C266" s="327"/>
      <c r="D266" s="295"/>
      <c r="E266" s="94" t="s">
        <v>541</v>
      </c>
      <c r="F266" s="129">
        <v>211100</v>
      </c>
      <c r="G266" s="276" t="s">
        <v>72</v>
      </c>
      <c r="H266" s="276"/>
      <c r="I266" s="130"/>
      <c r="J266" s="130"/>
      <c r="K266" s="130"/>
      <c r="L266" s="154"/>
      <c r="M266" s="130"/>
      <c r="N266" s="154"/>
      <c r="O266" s="130"/>
      <c r="P266" s="154"/>
    </row>
    <row r="267" spans="1:16" hidden="1">
      <c r="A267" s="294" t="s">
        <v>125</v>
      </c>
      <c r="B267" s="327"/>
      <c r="C267" s="327"/>
      <c r="D267" s="295"/>
      <c r="E267" s="94" t="s">
        <v>541</v>
      </c>
      <c r="F267" s="129">
        <v>211110</v>
      </c>
      <c r="G267" s="276" t="s">
        <v>72</v>
      </c>
      <c r="H267" s="276"/>
      <c r="I267" s="130"/>
      <c r="J267" s="130"/>
      <c r="K267" s="130"/>
      <c r="L267" s="154"/>
      <c r="M267" s="130"/>
      <c r="N267" s="154"/>
      <c r="O267" s="130"/>
      <c r="P267" s="154"/>
    </row>
    <row r="268" spans="1:16" ht="21.75" hidden="1" customHeight="1">
      <c r="A268" s="294" t="s">
        <v>501</v>
      </c>
      <c r="B268" s="327"/>
      <c r="C268" s="327"/>
      <c r="D268" s="295"/>
      <c r="E268" s="94" t="s">
        <v>541</v>
      </c>
      <c r="F268" s="129">
        <v>211120</v>
      </c>
      <c r="G268" s="276" t="s">
        <v>72</v>
      </c>
      <c r="H268" s="276"/>
      <c r="I268" s="130"/>
      <c r="J268" s="130"/>
      <c r="K268" s="130"/>
      <c r="L268" s="154"/>
      <c r="M268" s="130"/>
      <c r="N268" s="154"/>
      <c r="O268" s="130"/>
      <c r="P268" s="154"/>
    </row>
    <row r="269" spans="1:16" hidden="1">
      <c r="A269" s="213"/>
      <c r="B269" s="214"/>
      <c r="C269" s="214"/>
      <c r="D269" s="215"/>
      <c r="E269" s="94" t="s">
        <v>541</v>
      </c>
      <c r="F269" s="129"/>
      <c r="G269" s="208"/>
      <c r="H269" s="208"/>
      <c r="I269" s="130"/>
      <c r="J269" s="130"/>
      <c r="K269" s="130"/>
      <c r="L269" s="154"/>
      <c r="M269" s="130"/>
      <c r="N269" s="154"/>
      <c r="O269" s="130"/>
      <c r="P269" s="154"/>
    </row>
    <row r="270" spans="1:16" hidden="1">
      <c r="A270" s="294" t="s">
        <v>502</v>
      </c>
      <c r="B270" s="327"/>
      <c r="C270" s="327"/>
      <c r="D270" s="295"/>
      <c r="E270" s="94" t="s">
        <v>541</v>
      </c>
      <c r="F270" s="129">
        <v>211130</v>
      </c>
      <c r="G270" s="276" t="s">
        <v>72</v>
      </c>
      <c r="H270" s="276"/>
      <c r="I270" s="130"/>
      <c r="J270" s="130"/>
      <c r="K270" s="130"/>
      <c r="L270" s="154"/>
      <c r="M270" s="130"/>
      <c r="N270" s="154"/>
      <c r="O270" s="130"/>
      <c r="P270" s="154"/>
    </row>
    <row r="271" spans="1:16" hidden="1">
      <c r="A271" s="294" t="s">
        <v>503</v>
      </c>
      <c r="B271" s="327"/>
      <c r="C271" s="327"/>
      <c r="D271" s="295"/>
      <c r="E271" s="94" t="s">
        <v>541</v>
      </c>
      <c r="F271" s="129">
        <v>211140</v>
      </c>
      <c r="G271" s="276" t="s">
        <v>72</v>
      </c>
      <c r="H271" s="276"/>
      <c r="I271" s="130"/>
      <c r="J271" s="130"/>
      <c r="K271" s="130"/>
      <c r="L271" s="154"/>
      <c r="M271" s="130"/>
      <c r="N271" s="154"/>
      <c r="O271" s="130"/>
      <c r="P271" s="154"/>
    </row>
    <row r="272" spans="1:16" hidden="1">
      <c r="A272" s="294" t="s">
        <v>542</v>
      </c>
      <c r="B272" s="327"/>
      <c r="C272" s="327"/>
      <c r="D272" s="295"/>
      <c r="E272" s="94" t="s">
        <v>541</v>
      </c>
      <c r="F272" s="131">
        <v>211150</v>
      </c>
      <c r="G272" s="276" t="s">
        <v>72</v>
      </c>
      <c r="H272" s="276"/>
      <c r="I272" s="130"/>
      <c r="J272" s="130"/>
      <c r="K272" s="130"/>
      <c r="L272" s="154"/>
      <c r="M272" s="130"/>
      <c r="N272" s="154"/>
      <c r="O272" s="130"/>
      <c r="P272" s="154"/>
    </row>
    <row r="273" spans="1:16" hidden="1">
      <c r="A273" s="294" t="s">
        <v>504</v>
      </c>
      <c r="B273" s="327"/>
      <c r="C273" s="327"/>
      <c r="D273" s="295"/>
      <c r="E273" s="94" t="s">
        <v>541</v>
      </c>
      <c r="F273" s="131">
        <v>211190</v>
      </c>
      <c r="G273" s="276" t="s">
        <v>72</v>
      </c>
      <c r="H273" s="276"/>
      <c r="I273" s="130"/>
      <c r="J273" s="130"/>
      <c r="K273" s="130"/>
      <c r="L273" s="154"/>
      <c r="M273" s="130"/>
      <c r="N273" s="154"/>
      <c r="O273" s="130"/>
      <c r="P273" s="154"/>
    </row>
    <row r="274" spans="1:16" hidden="1">
      <c r="A274" s="294" t="s">
        <v>505</v>
      </c>
      <c r="B274" s="327"/>
      <c r="C274" s="327"/>
      <c r="D274" s="295"/>
      <c r="E274" s="94" t="s">
        <v>541</v>
      </c>
      <c r="F274" s="131">
        <v>211200</v>
      </c>
      <c r="G274" s="276" t="s">
        <v>72</v>
      </c>
      <c r="H274" s="276"/>
      <c r="I274" s="130"/>
      <c r="J274" s="130"/>
      <c r="K274" s="130"/>
      <c r="L274" s="154"/>
      <c r="M274" s="130"/>
      <c r="N274" s="154"/>
      <c r="O274" s="130"/>
      <c r="P274" s="154"/>
    </row>
    <row r="275" spans="1:16" hidden="1">
      <c r="A275" s="294" t="s">
        <v>506</v>
      </c>
      <c r="B275" s="327"/>
      <c r="C275" s="327"/>
      <c r="D275" s="295"/>
      <c r="E275" s="94" t="s">
        <v>541</v>
      </c>
      <c r="F275" s="131">
        <v>211300</v>
      </c>
      <c r="G275" s="276" t="s">
        <v>72</v>
      </c>
      <c r="H275" s="276"/>
      <c r="I275" s="130"/>
      <c r="J275" s="130"/>
      <c r="K275" s="130"/>
      <c r="L275" s="154"/>
      <c r="M275" s="130"/>
      <c r="N275" s="154"/>
      <c r="O275" s="130"/>
      <c r="P275" s="154"/>
    </row>
    <row r="276" spans="1:16" hidden="1">
      <c r="A276" s="294" t="s">
        <v>543</v>
      </c>
      <c r="B276" s="327"/>
      <c r="C276" s="327"/>
      <c r="D276" s="295"/>
      <c r="E276" s="94" t="s">
        <v>541</v>
      </c>
      <c r="F276" s="131">
        <v>211310</v>
      </c>
      <c r="G276" s="276" t="s">
        <v>72</v>
      </c>
      <c r="H276" s="276"/>
      <c r="I276" s="130"/>
      <c r="J276" s="130"/>
      <c r="K276" s="130"/>
      <c r="L276" s="154"/>
      <c r="M276" s="130"/>
      <c r="N276" s="154"/>
      <c r="O276" s="130"/>
      <c r="P276" s="154"/>
    </row>
    <row r="277" spans="1:16" hidden="1">
      <c r="A277" s="294" t="s">
        <v>544</v>
      </c>
      <c r="B277" s="327"/>
      <c r="C277" s="327"/>
      <c r="D277" s="295"/>
      <c r="E277" s="94" t="s">
        <v>541</v>
      </c>
      <c r="F277" s="131">
        <v>211320</v>
      </c>
      <c r="G277" s="276" t="s">
        <v>72</v>
      </c>
      <c r="H277" s="276"/>
      <c r="I277" s="130"/>
      <c r="J277" s="130"/>
      <c r="K277" s="130"/>
      <c r="L277" s="154"/>
      <c r="M277" s="130"/>
      <c r="N277" s="154"/>
      <c r="O277" s="130"/>
      <c r="P277" s="154"/>
    </row>
    <row r="278" spans="1:16" ht="21.75" hidden="1" customHeight="1">
      <c r="A278" s="294" t="s">
        <v>507</v>
      </c>
      <c r="B278" s="327"/>
      <c r="C278" s="327"/>
      <c r="D278" s="295"/>
      <c r="E278" s="94" t="s">
        <v>541</v>
      </c>
      <c r="F278" s="131">
        <v>211330</v>
      </c>
      <c r="G278" s="276" t="s">
        <v>72</v>
      </c>
      <c r="H278" s="276"/>
      <c r="I278" s="130"/>
      <c r="J278" s="130"/>
      <c r="K278" s="130"/>
      <c r="L278" s="154"/>
      <c r="M278" s="130"/>
      <c r="N278" s="154"/>
      <c r="O278" s="130"/>
      <c r="P278" s="154"/>
    </row>
    <row r="279" spans="1:16" hidden="1">
      <c r="A279" s="294" t="s">
        <v>508</v>
      </c>
      <c r="B279" s="327"/>
      <c r="C279" s="327"/>
      <c r="D279" s="295"/>
      <c r="E279" s="94" t="s">
        <v>541</v>
      </c>
      <c r="F279" s="131">
        <v>211340</v>
      </c>
      <c r="G279" s="276" t="s">
        <v>72</v>
      </c>
      <c r="H279" s="276"/>
      <c r="I279" s="130"/>
      <c r="J279" s="130"/>
      <c r="K279" s="130"/>
      <c r="L279" s="154"/>
      <c r="M279" s="130"/>
      <c r="N279" s="154"/>
      <c r="O279" s="130"/>
      <c r="P279" s="154"/>
    </row>
    <row r="280" spans="1:16" hidden="1">
      <c r="A280" s="294" t="s">
        <v>545</v>
      </c>
      <c r="B280" s="327"/>
      <c r="C280" s="327"/>
      <c r="D280" s="295"/>
      <c r="E280" s="94" t="s">
        <v>541</v>
      </c>
      <c r="F280" s="131">
        <v>211350</v>
      </c>
      <c r="G280" s="276" t="s">
        <v>72</v>
      </c>
      <c r="H280" s="276"/>
      <c r="I280" s="130"/>
      <c r="J280" s="130"/>
      <c r="K280" s="130"/>
      <c r="L280" s="154"/>
      <c r="M280" s="130"/>
      <c r="N280" s="154"/>
      <c r="O280" s="130"/>
      <c r="P280" s="154"/>
    </row>
    <row r="281" spans="1:16" hidden="1">
      <c r="A281" s="294" t="s">
        <v>509</v>
      </c>
      <c r="B281" s="327"/>
      <c r="C281" s="327"/>
      <c r="D281" s="295"/>
      <c r="E281" s="94" t="s">
        <v>541</v>
      </c>
      <c r="F281" s="131">
        <v>211390</v>
      </c>
      <c r="G281" s="276" t="s">
        <v>72</v>
      </c>
      <c r="H281" s="276"/>
      <c r="I281" s="130"/>
      <c r="J281" s="130"/>
      <c r="K281" s="130"/>
      <c r="L281" s="154"/>
      <c r="M281" s="130"/>
      <c r="N281" s="154"/>
      <c r="O281" s="130"/>
      <c r="P281" s="154"/>
    </row>
    <row r="282" spans="1:16" hidden="1">
      <c r="A282" s="296" t="s">
        <v>510</v>
      </c>
      <c r="B282" s="383"/>
      <c r="C282" s="383"/>
      <c r="D282" s="297"/>
      <c r="E282" s="94" t="s">
        <v>541</v>
      </c>
      <c r="F282" s="126">
        <v>212000</v>
      </c>
      <c r="G282" s="298" t="s">
        <v>72</v>
      </c>
      <c r="H282" s="298"/>
      <c r="I282" s="127"/>
      <c r="J282" s="127"/>
      <c r="K282" s="127"/>
      <c r="L282" s="155"/>
      <c r="M282" s="127"/>
      <c r="N282" s="155"/>
      <c r="O282" s="127"/>
      <c r="P282" s="155"/>
    </row>
    <row r="283" spans="1:16" hidden="1">
      <c r="A283" s="294" t="s">
        <v>511</v>
      </c>
      <c r="B283" s="327"/>
      <c r="C283" s="327"/>
      <c r="D283" s="295"/>
      <c r="E283" s="94" t="s">
        <v>541</v>
      </c>
      <c r="F283" s="131">
        <v>212100</v>
      </c>
      <c r="G283" s="276" t="s">
        <v>72</v>
      </c>
      <c r="H283" s="276"/>
      <c r="I283" s="130"/>
      <c r="J283" s="130"/>
      <c r="K283" s="130"/>
      <c r="L283" s="154"/>
      <c r="M283" s="130"/>
      <c r="N283" s="154"/>
      <c r="O283" s="130"/>
      <c r="P283" s="154"/>
    </row>
    <row r="284" spans="1:16" hidden="1">
      <c r="A284" s="294" t="s">
        <v>512</v>
      </c>
      <c r="B284" s="327"/>
      <c r="C284" s="327"/>
      <c r="D284" s="295"/>
      <c r="E284" s="94" t="s">
        <v>541</v>
      </c>
      <c r="F284" s="131">
        <v>212200</v>
      </c>
      <c r="G284" s="276" t="s">
        <v>72</v>
      </c>
      <c r="H284" s="276"/>
      <c r="I284" s="130"/>
      <c r="J284" s="130"/>
      <c r="K284" s="130"/>
      <c r="L284" s="154"/>
      <c r="M284" s="130"/>
      <c r="N284" s="154"/>
      <c r="O284" s="130"/>
      <c r="P284" s="154"/>
    </row>
    <row r="285" spans="1:16" hidden="1">
      <c r="A285" s="294" t="s">
        <v>513</v>
      </c>
      <c r="B285" s="327"/>
      <c r="C285" s="327"/>
      <c r="D285" s="295"/>
      <c r="E285" s="94" t="s">
        <v>541</v>
      </c>
      <c r="F285" s="131">
        <v>212210</v>
      </c>
      <c r="G285" s="276" t="s">
        <v>72</v>
      </c>
      <c r="H285" s="276"/>
      <c r="I285" s="130"/>
      <c r="J285" s="130"/>
      <c r="K285" s="130"/>
      <c r="L285" s="154"/>
      <c r="M285" s="130"/>
      <c r="N285" s="154"/>
      <c r="O285" s="130"/>
      <c r="P285" s="154"/>
    </row>
    <row r="286" spans="1:16" hidden="1">
      <c r="A286" s="296" t="s">
        <v>514</v>
      </c>
      <c r="B286" s="383"/>
      <c r="C286" s="383"/>
      <c r="D286" s="297"/>
      <c r="E286" s="94" t="s">
        <v>541</v>
      </c>
      <c r="F286" s="126">
        <v>220000</v>
      </c>
      <c r="G286" s="298" t="s">
        <v>72</v>
      </c>
      <c r="H286" s="298"/>
      <c r="I286" s="127"/>
      <c r="J286" s="127"/>
      <c r="K286" s="127"/>
      <c r="L286" s="155"/>
      <c r="M286" s="127"/>
      <c r="N286" s="155"/>
      <c r="O286" s="127"/>
      <c r="P286" s="155"/>
    </row>
    <row r="287" spans="1:16" hidden="1">
      <c r="A287" s="294" t="s">
        <v>515</v>
      </c>
      <c r="B287" s="327"/>
      <c r="C287" s="327"/>
      <c r="D287" s="295"/>
      <c r="E287" s="94" t="s">
        <v>541</v>
      </c>
      <c r="F287" s="131">
        <v>222000</v>
      </c>
      <c r="G287" s="276" t="s">
        <v>72</v>
      </c>
      <c r="H287" s="276"/>
      <c r="I287" s="130"/>
      <c r="J287" s="130"/>
      <c r="K287" s="130"/>
      <c r="L287" s="154"/>
      <c r="M287" s="130"/>
      <c r="N287" s="154"/>
      <c r="O287" s="130"/>
      <c r="P287" s="154"/>
    </row>
    <row r="288" spans="1:16" hidden="1">
      <c r="A288" s="294" t="s">
        <v>516</v>
      </c>
      <c r="B288" s="327"/>
      <c r="C288" s="327"/>
      <c r="D288" s="295"/>
      <c r="E288" s="94" t="s">
        <v>541</v>
      </c>
      <c r="F288" s="131">
        <v>222100</v>
      </c>
      <c r="G288" s="276" t="s">
        <v>72</v>
      </c>
      <c r="H288" s="276"/>
      <c r="I288" s="130"/>
      <c r="J288" s="130"/>
      <c r="K288" s="130"/>
      <c r="L288" s="154"/>
      <c r="M288" s="130"/>
      <c r="N288" s="154"/>
      <c r="O288" s="130"/>
      <c r="P288" s="154"/>
    </row>
    <row r="289" spans="1:16" ht="21.75" hidden="1" customHeight="1">
      <c r="A289" s="294" t="s">
        <v>175</v>
      </c>
      <c r="B289" s="327"/>
      <c r="C289" s="327"/>
      <c r="D289" s="295"/>
      <c r="E289" s="94" t="s">
        <v>541</v>
      </c>
      <c r="F289" s="131">
        <v>222110</v>
      </c>
      <c r="G289" s="276" t="s">
        <v>72</v>
      </c>
      <c r="H289" s="276"/>
      <c r="I289" s="130"/>
      <c r="J289" s="130"/>
      <c r="K289" s="130"/>
      <c r="L289" s="154"/>
      <c r="M289" s="130"/>
      <c r="N289" s="154"/>
      <c r="O289" s="130"/>
      <c r="P289" s="154"/>
    </row>
    <row r="290" spans="1:16" hidden="1">
      <c r="A290" s="294" t="s">
        <v>174</v>
      </c>
      <c r="B290" s="327"/>
      <c r="C290" s="327"/>
      <c r="D290" s="295"/>
      <c r="E290" s="94" t="s">
        <v>541</v>
      </c>
      <c r="F290" s="131">
        <v>222120</v>
      </c>
      <c r="G290" s="276" t="s">
        <v>72</v>
      </c>
      <c r="H290" s="276"/>
      <c r="I290" s="130"/>
      <c r="J290" s="130"/>
      <c r="K290" s="130"/>
      <c r="L290" s="154"/>
      <c r="M290" s="130"/>
      <c r="N290" s="154"/>
      <c r="O290" s="130"/>
      <c r="P290" s="154"/>
    </row>
    <row r="291" spans="1:16" hidden="1">
      <c r="A291" s="294" t="s">
        <v>176</v>
      </c>
      <c r="B291" s="327"/>
      <c r="C291" s="327"/>
      <c r="D291" s="295"/>
      <c r="E291" s="94" t="s">
        <v>541</v>
      </c>
      <c r="F291" s="131">
        <v>222130</v>
      </c>
      <c r="G291" s="276" t="s">
        <v>72</v>
      </c>
      <c r="H291" s="276"/>
      <c r="I291" s="130"/>
      <c r="J291" s="130"/>
      <c r="K291" s="130"/>
      <c r="L291" s="154"/>
      <c r="M291" s="130"/>
      <c r="N291" s="154"/>
      <c r="O291" s="130"/>
      <c r="P291" s="154"/>
    </row>
    <row r="292" spans="1:16" hidden="1">
      <c r="A292" s="294" t="s">
        <v>517</v>
      </c>
      <c r="B292" s="327"/>
      <c r="C292" s="327"/>
      <c r="D292" s="295"/>
      <c r="E292" s="94" t="s">
        <v>541</v>
      </c>
      <c r="F292" s="131">
        <v>222140</v>
      </c>
      <c r="G292" s="276" t="s">
        <v>72</v>
      </c>
      <c r="H292" s="276"/>
      <c r="I292" s="130"/>
      <c r="J292" s="130"/>
      <c r="K292" s="130"/>
      <c r="L292" s="154"/>
      <c r="M292" s="130"/>
      <c r="N292" s="154"/>
      <c r="O292" s="130"/>
      <c r="P292" s="154"/>
    </row>
    <row r="293" spans="1:16" hidden="1">
      <c r="A293" s="294" t="s">
        <v>518</v>
      </c>
      <c r="B293" s="327"/>
      <c r="C293" s="327"/>
      <c r="D293" s="295"/>
      <c r="E293" s="94" t="s">
        <v>541</v>
      </c>
      <c r="F293" s="131">
        <v>222190</v>
      </c>
      <c r="G293" s="276" t="s">
        <v>72</v>
      </c>
      <c r="H293" s="276"/>
      <c r="I293" s="130"/>
      <c r="J293" s="130"/>
      <c r="K293" s="130"/>
      <c r="L293" s="154"/>
      <c r="M293" s="130"/>
      <c r="N293" s="154"/>
      <c r="O293" s="130"/>
      <c r="P293" s="154"/>
    </row>
    <row r="294" spans="1:16" hidden="1">
      <c r="A294" s="294" t="s">
        <v>519</v>
      </c>
      <c r="B294" s="327"/>
      <c r="C294" s="327"/>
      <c r="D294" s="295"/>
      <c r="E294" s="94" t="s">
        <v>541</v>
      </c>
      <c r="F294" s="131">
        <v>222200</v>
      </c>
      <c r="G294" s="276" t="s">
        <v>72</v>
      </c>
      <c r="H294" s="276"/>
      <c r="I294" s="130"/>
      <c r="J294" s="130"/>
      <c r="K294" s="130"/>
      <c r="L294" s="154"/>
      <c r="M294" s="130"/>
      <c r="N294" s="154"/>
      <c r="O294" s="130"/>
      <c r="P294" s="154"/>
    </row>
    <row r="295" spans="1:16" hidden="1">
      <c r="A295" s="294" t="s">
        <v>520</v>
      </c>
      <c r="B295" s="327"/>
      <c r="C295" s="327"/>
      <c r="D295" s="295"/>
      <c r="E295" s="94" t="s">
        <v>541</v>
      </c>
      <c r="F295" s="131">
        <v>222210</v>
      </c>
      <c r="G295" s="276" t="s">
        <v>72</v>
      </c>
      <c r="H295" s="276"/>
      <c r="I295" s="130"/>
      <c r="J295" s="130"/>
      <c r="K295" s="130"/>
      <c r="L295" s="154"/>
      <c r="M295" s="130"/>
      <c r="N295" s="154"/>
      <c r="O295" s="130"/>
      <c r="P295" s="154"/>
    </row>
    <row r="296" spans="1:16" hidden="1">
      <c r="A296" s="294" t="s">
        <v>521</v>
      </c>
      <c r="B296" s="327"/>
      <c r="C296" s="327"/>
      <c r="D296" s="295"/>
      <c r="E296" s="94" t="s">
        <v>541</v>
      </c>
      <c r="F296" s="131">
        <v>222220</v>
      </c>
      <c r="G296" s="276" t="s">
        <v>72</v>
      </c>
      <c r="H296" s="276"/>
      <c r="I296" s="130"/>
      <c r="J296" s="130"/>
      <c r="K296" s="130"/>
      <c r="L296" s="154"/>
      <c r="M296" s="130"/>
      <c r="N296" s="154"/>
      <c r="O296" s="130"/>
      <c r="P296" s="154"/>
    </row>
    <row r="297" spans="1:16" ht="21.75" hidden="1" customHeight="1">
      <c r="A297" s="294" t="s">
        <v>522</v>
      </c>
      <c r="B297" s="327"/>
      <c r="C297" s="327"/>
      <c r="D297" s="295"/>
      <c r="E297" s="94" t="s">
        <v>541</v>
      </c>
      <c r="F297" s="131">
        <v>222300</v>
      </c>
      <c r="G297" s="276" t="s">
        <v>72</v>
      </c>
      <c r="H297" s="276"/>
      <c r="I297" s="130"/>
      <c r="J297" s="130"/>
      <c r="K297" s="130"/>
      <c r="L297" s="154"/>
      <c r="M297" s="130"/>
      <c r="N297" s="154"/>
      <c r="O297" s="130"/>
      <c r="P297" s="154"/>
    </row>
    <row r="298" spans="1:16" hidden="1">
      <c r="A298" s="294" t="s">
        <v>133</v>
      </c>
      <c r="B298" s="327"/>
      <c r="C298" s="327"/>
      <c r="D298" s="295"/>
      <c r="E298" s="94" t="s">
        <v>541</v>
      </c>
      <c r="F298" s="131">
        <v>222400</v>
      </c>
      <c r="G298" s="276" t="s">
        <v>72</v>
      </c>
      <c r="H298" s="276"/>
      <c r="I298" s="130"/>
      <c r="J298" s="130"/>
      <c r="K298" s="130"/>
      <c r="L298" s="154"/>
      <c r="M298" s="130"/>
      <c r="N298" s="154"/>
      <c r="O298" s="130"/>
      <c r="P298" s="154"/>
    </row>
    <row r="299" spans="1:16" hidden="1">
      <c r="A299" s="294" t="s">
        <v>523</v>
      </c>
      <c r="B299" s="327"/>
      <c r="C299" s="327"/>
      <c r="D299" s="295"/>
      <c r="E299" s="94" t="s">
        <v>541</v>
      </c>
      <c r="F299" s="131">
        <v>222500</v>
      </c>
      <c r="G299" s="276" t="s">
        <v>72</v>
      </c>
      <c r="H299" s="276"/>
      <c r="I299" s="130"/>
      <c r="J299" s="130"/>
      <c r="K299" s="130"/>
      <c r="L299" s="154"/>
      <c r="M299" s="130"/>
      <c r="N299" s="154"/>
      <c r="O299" s="130"/>
      <c r="P299" s="154"/>
    </row>
    <row r="300" spans="1:16" hidden="1">
      <c r="A300" s="294" t="s">
        <v>122</v>
      </c>
      <c r="B300" s="327"/>
      <c r="C300" s="327"/>
      <c r="D300" s="295"/>
      <c r="E300" s="94" t="s">
        <v>541</v>
      </c>
      <c r="F300" s="131">
        <v>222600</v>
      </c>
      <c r="G300" s="276" t="s">
        <v>72</v>
      </c>
      <c r="H300" s="276"/>
      <c r="I300" s="130"/>
      <c r="J300" s="130"/>
      <c r="K300" s="130"/>
      <c r="L300" s="154"/>
      <c r="M300" s="130"/>
      <c r="N300" s="154"/>
      <c r="O300" s="130"/>
      <c r="P300" s="154"/>
    </row>
    <row r="301" spans="1:16" hidden="1">
      <c r="A301" s="294" t="s">
        <v>524</v>
      </c>
      <c r="B301" s="327"/>
      <c r="C301" s="327"/>
      <c r="D301" s="295"/>
      <c r="E301" s="94" t="s">
        <v>541</v>
      </c>
      <c r="F301" s="131">
        <v>222700</v>
      </c>
      <c r="G301" s="276" t="s">
        <v>72</v>
      </c>
      <c r="H301" s="276"/>
      <c r="I301" s="130"/>
      <c r="J301" s="130"/>
      <c r="K301" s="130"/>
      <c r="L301" s="154"/>
      <c r="M301" s="130"/>
      <c r="N301" s="154"/>
      <c r="O301" s="130"/>
      <c r="P301" s="154"/>
    </row>
    <row r="302" spans="1:16" hidden="1">
      <c r="A302" s="294" t="s">
        <v>525</v>
      </c>
      <c r="B302" s="327"/>
      <c r="C302" s="327"/>
      <c r="D302" s="295"/>
      <c r="E302" s="94" t="s">
        <v>541</v>
      </c>
      <c r="F302" s="131">
        <v>222710</v>
      </c>
      <c r="G302" s="276" t="s">
        <v>72</v>
      </c>
      <c r="H302" s="276"/>
      <c r="I302" s="130"/>
      <c r="J302" s="130"/>
      <c r="K302" s="130"/>
      <c r="L302" s="154"/>
      <c r="M302" s="130"/>
      <c r="N302" s="154"/>
      <c r="O302" s="130"/>
      <c r="P302" s="154"/>
    </row>
    <row r="303" spans="1:16" hidden="1">
      <c r="A303" s="294" t="s">
        <v>526</v>
      </c>
      <c r="B303" s="327"/>
      <c r="C303" s="327"/>
      <c r="D303" s="295"/>
      <c r="E303" s="94" t="s">
        <v>541</v>
      </c>
      <c r="F303" s="131">
        <v>222720</v>
      </c>
      <c r="G303" s="276" t="s">
        <v>72</v>
      </c>
      <c r="H303" s="276"/>
      <c r="I303" s="130"/>
      <c r="J303" s="130"/>
      <c r="K303" s="130"/>
      <c r="L303" s="154"/>
      <c r="M303" s="130"/>
      <c r="N303" s="154"/>
      <c r="O303" s="130"/>
      <c r="P303" s="154"/>
    </row>
    <row r="304" spans="1:16" hidden="1">
      <c r="A304" s="294" t="s">
        <v>527</v>
      </c>
      <c r="B304" s="327"/>
      <c r="C304" s="327"/>
      <c r="D304" s="295"/>
      <c r="E304" s="94" t="s">
        <v>541</v>
      </c>
      <c r="F304" s="131">
        <v>222800</v>
      </c>
      <c r="G304" s="276" t="s">
        <v>72</v>
      </c>
      <c r="H304" s="276"/>
      <c r="I304" s="130"/>
      <c r="J304" s="130"/>
      <c r="K304" s="130"/>
      <c r="L304" s="154"/>
      <c r="M304" s="130"/>
      <c r="N304" s="154"/>
      <c r="O304" s="130"/>
      <c r="P304" s="154"/>
    </row>
    <row r="305" spans="1:16" hidden="1">
      <c r="A305" s="294" t="s">
        <v>527</v>
      </c>
      <c r="B305" s="327"/>
      <c r="C305" s="327"/>
      <c r="D305" s="295"/>
      <c r="E305" s="94" t="s">
        <v>541</v>
      </c>
      <c r="F305" s="131">
        <v>222810</v>
      </c>
      <c r="G305" s="276" t="s">
        <v>72</v>
      </c>
      <c r="H305" s="276"/>
      <c r="I305" s="130"/>
      <c r="J305" s="130"/>
      <c r="K305" s="130"/>
      <c r="L305" s="154"/>
      <c r="M305" s="130"/>
      <c r="N305" s="154"/>
      <c r="O305" s="130"/>
      <c r="P305" s="154"/>
    </row>
    <row r="306" spans="1:16" hidden="1">
      <c r="A306" s="294" t="s">
        <v>528</v>
      </c>
      <c r="B306" s="327"/>
      <c r="C306" s="327"/>
      <c r="D306" s="295"/>
      <c r="E306" s="94" t="s">
        <v>541</v>
      </c>
      <c r="F306" s="131">
        <v>222820</v>
      </c>
      <c r="G306" s="276" t="s">
        <v>72</v>
      </c>
      <c r="H306" s="276"/>
      <c r="I306" s="130"/>
      <c r="J306" s="130"/>
      <c r="K306" s="130"/>
      <c r="L306" s="154"/>
      <c r="M306" s="130"/>
      <c r="N306" s="154"/>
      <c r="O306" s="130"/>
      <c r="P306" s="154"/>
    </row>
    <row r="307" spans="1:16" hidden="1">
      <c r="A307" s="294" t="s">
        <v>529</v>
      </c>
      <c r="B307" s="327"/>
      <c r="C307" s="327"/>
      <c r="D307" s="295"/>
      <c r="E307" s="94" t="s">
        <v>541</v>
      </c>
      <c r="F307" s="131">
        <v>222900</v>
      </c>
      <c r="G307" s="276" t="s">
        <v>72</v>
      </c>
      <c r="H307" s="276"/>
      <c r="I307" s="130"/>
      <c r="J307" s="130"/>
      <c r="K307" s="130"/>
      <c r="L307" s="154"/>
      <c r="M307" s="130"/>
      <c r="N307" s="154"/>
      <c r="O307" s="130"/>
      <c r="P307" s="154"/>
    </row>
    <row r="308" spans="1:16" hidden="1">
      <c r="A308" s="294" t="s">
        <v>530</v>
      </c>
      <c r="B308" s="327"/>
      <c r="C308" s="327"/>
      <c r="D308" s="295"/>
      <c r="E308" s="94" t="s">
        <v>541</v>
      </c>
      <c r="F308" s="131">
        <v>222910</v>
      </c>
      <c r="G308" s="276" t="s">
        <v>72</v>
      </c>
      <c r="H308" s="276"/>
      <c r="I308" s="130"/>
      <c r="J308" s="130"/>
      <c r="K308" s="130"/>
      <c r="L308" s="154"/>
      <c r="M308" s="130"/>
      <c r="N308" s="154"/>
      <c r="O308" s="130"/>
      <c r="P308" s="154"/>
    </row>
    <row r="309" spans="1:16" hidden="1">
      <c r="A309" s="294" t="s">
        <v>531</v>
      </c>
      <c r="B309" s="327"/>
      <c r="C309" s="327"/>
      <c r="D309" s="295"/>
      <c r="E309" s="94" t="s">
        <v>541</v>
      </c>
      <c r="F309" s="131">
        <v>222920</v>
      </c>
      <c r="G309" s="276" t="s">
        <v>72</v>
      </c>
      <c r="H309" s="276"/>
      <c r="I309" s="130"/>
      <c r="J309" s="130"/>
      <c r="K309" s="130"/>
      <c r="L309" s="154"/>
      <c r="M309" s="130"/>
      <c r="N309" s="154"/>
      <c r="O309" s="130"/>
      <c r="P309" s="154"/>
    </row>
    <row r="310" spans="1:16" hidden="1">
      <c r="A310" s="294" t="s">
        <v>532</v>
      </c>
      <c r="B310" s="327"/>
      <c r="C310" s="327"/>
      <c r="D310" s="295"/>
      <c r="E310" s="94" t="s">
        <v>541</v>
      </c>
      <c r="F310" s="131">
        <v>222930</v>
      </c>
      <c r="G310" s="276" t="s">
        <v>72</v>
      </c>
      <c r="H310" s="276"/>
      <c r="I310" s="130"/>
      <c r="J310" s="130"/>
      <c r="K310" s="130"/>
      <c r="L310" s="154"/>
      <c r="M310" s="130"/>
      <c r="N310" s="154"/>
      <c r="O310" s="130"/>
      <c r="P310" s="154"/>
    </row>
    <row r="311" spans="1:16" hidden="1">
      <c r="A311" s="294" t="s">
        <v>183</v>
      </c>
      <c r="B311" s="327"/>
      <c r="C311" s="327"/>
      <c r="D311" s="295"/>
      <c r="E311" s="94" t="s">
        <v>541</v>
      </c>
      <c r="F311" s="131">
        <v>222940</v>
      </c>
      <c r="G311" s="276" t="s">
        <v>72</v>
      </c>
      <c r="H311" s="276"/>
      <c r="I311" s="130"/>
      <c r="J311" s="130"/>
      <c r="K311" s="130"/>
      <c r="L311" s="154"/>
      <c r="M311" s="130"/>
      <c r="N311" s="154"/>
      <c r="O311" s="130"/>
      <c r="P311" s="154"/>
    </row>
    <row r="312" spans="1:16" hidden="1">
      <c r="A312" s="294" t="s">
        <v>533</v>
      </c>
      <c r="B312" s="327"/>
      <c r="C312" s="327"/>
      <c r="D312" s="295"/>
      <c r="E312" s="94" t="s">
        <v>541</v>
      </c>
      <c r="F312" s="131">
        <v>222950</v>
      </c>
      <c r="G312" s="276" t="s">
        <v>72</v>
      </c>
      <c r="H312" s="276"/>
      <c r="I312" s="130"/>
      <c r="J312" s="130"/>
      <c r="K312" s="130"/>
      <c r="L312" s="154"/>
      <c r="M312" s="130"/>
      <c r="N312" s="154"/>
      <c r="O312" s="130"/>
      <c r="P312" s="154"/>
    </row>
    <row r="313" spans="1:16" hidden="1">
      <c r="A313" s="294" t="s">
        <v>356</v>
      </c>
      <c r="B313" s="327"/>
      <c r="C313" s="327"/>
      <c r="D313" s="295"/>
      <c r="E313" s="94" t="s">
        <v>541</v>
      </c>
      <c r="F313" s="131">
        <v>222960</v>
      </c>
      <c r="G313" s="276" t="s">
        <v>72</v>
      </c>
      <c r="H313" s="276"/>
      <c r="I313" s="130"/>
      <c r="J313" s="130"/>
      <c r="K313" s="130"/>
      <c r="L313" s="154"/>
      <c r="M313" s="130"/>
      <c r="N313" s="154"/>
      <c r="O313" s="130"/>
      <c r="P313" s="154"/>
    </row>
    <row r="314" spans="1:16" hidden="1">
      <c r="A314" s="294" t="s">
        <v>305</v>
      </c>
      <c r="B314" s="327"/>
      <c r="C314" s="327"/>
      <c r="D314" s="295"/>
      <c r="E314" s="94" t="s">
        <v>541</v>
      </c>
      <c r="F314" s="131">
        <v>222970</v>
      </c>
      <c r="G314" s="276" t="s">
        <v>72</v>
      </c>
      <c r="H314" s="276"/>
      <c r="I314" s="130"/>
      <c r="J314" s="130"/>
      <c r="K314" s="130"/>
      <c r="L314" s="154"/>
      <c r="M314" s="130"/>
      <c r="N314" s="154"/>
      <c r="O314" s="130"/>
      <c r="P314" s="154"/>
    </row>
    <row r="315" spans="1:16" hidden="1">
      <c r="A315" s="294" t="s">
        <v>534</v>
      </c>
      <c r="B315" s="327"/>
      <c r="C315" s="327"/>
      <c r="D315" s="295"/>
      <c r="E315" s="94" t="s">
        <v>541</v>
      </c>
      <c r="F315" s="131">
        <v>222980</v>
      </c>
      <c r="G315" s="276" t="s">
        <v>72</v>
      </c>
      <c r="H315" s="276"/>
      <c r="I315" s="130"/>
      <c r="J315" s="130"/>
      <c r="K315" s="130"/>
      <c r="L315" s="154"/>
      <c r="M315" s="130"/>
      <c r="N315" s="154"/>
      <c r="O315" s="130"/>
      <c r="P315" s="154"/>
    </row>
    <row r="316" spans="1:16" hidden="1">
      <c r="A316" s="294" t="s">
        <v>406</v>
      </c>
      <c r="B316" s="327"/>
      <c r="C316" s="327"/>
      <c r="D316" s="295"/>
      <c r="E316" s="94" t="s">
        <v>541</v>
      </c>
      <c r="F316" s="131">
        <v>222990</v>
      </c>
      <c r="G316" s="276" t="s">
        <v>72</v>
      </c>
      <c r="H316" s="276"/>
      <c r="I316" s="130"/>
      <c r="J316" s="130"/>
      <c r="K316" s="130"/>
      <c r="L316" s="154"/>
      <c r="M316" s="130"/>
      <c r="N316" s="154"/>
      <c r="O316" s="130"/>
      <c r="P316" s="154"/>
    </row>
    <row r="317" spans="1:16" ht="18.75" customHeight="1">
      <c r="A317" s="296" t="s">
        <v>535</v>
      </c>
      <c r="B317" s="383"/>
      <c r="C317" s="383"/>
      <c r="D317" s="297"/>
      <c r="E317" s="437" t="s">
        <v>541</v>
      </c>
      <c r="F317" s="126">
        <v>270000</v>
      </c>
      <c r="G317" s="298" t="s">
        <v>72</v>
      </c>
      <c r="H317" s="298"/>
      <c r="I317" s="127">
        <f>I319</f>
        <v>2660.5</v>
      </c>
      <c r="J317" s="127">
        <f>J319</f>
        <v>3270.1</v>
      </c>
      <c r="K317" s="156">
        <f>K319</f>
        <v>2989.4</v>
      </c>
      <c r="L317" s="128"/>
      <c r="M317" s="156">
        <f t="shared" ref="M317" si="5">M319</f>
        <v>3416.8</v>
      </c>
      <c r="N317" s="128"/>
      <c r="O317" s="156">
        <f t="shared" ref="O317" si="6">O319</f>
        <v>3886.7</v>
      </c>
      <c r="P317" s="128"/>
    </row>
    <row r="318" spans="1:16" ht="20.25" customHeight="1">
      <c r="A318" s="296" t="s">
        <v>536</v>
      </c>
      <c r="B318" s="383"/>
      <c r="C318" s="383"/>
      <c r="D318" s="297"/>
      <c r="E318" s="437" t="s">
        <v>541</v>
      </c>
      <c r="F318" s="126">
        <v>271000</v>
      </c>
      <c r="G318" s="298" t="s">
        <v>72</v>
      </c>
      <c r="H318" s="298"/>
      <c r="I318" s="127"/>
      <c r="J318" s="127"/>
      <c r="K318" s="157"/>
      <c r="L318" s="82"/>
      <c r="M318" s="156"/>
      <c r="N318" s="128"/>
      <c r="O318" s="156"/>
      <c r="P318" s="128"/>
    </row>
    <row r="319" spans="1:16" ht="21" customHeight="1">
      <c r="A319" s="296" t="s">
        <v>537</v>
      </c>
      <c r="B319" s="383"/>
      <c r="C319" s="383"/>
      <c r="D319" s="297"/>
      <c r="E319" s="437" t="s">
        <v>541</v>
      </c>
      <c r="F319" s="132">
        <v>272000</v>
      </c>
      <c r="G319" s="298" t="s">
        <v>72</v>
      </c>
      <c r="H319" s="298"/>
      <c r="I319" s="127">
        <f>I320</f>
        <v>2660.5</v>
      </c>
      <c r="J319" s="127">
        <f>J320+J321</f>
        <v>3270.1</v>
      </c>
      <c r="K319" s="157">
        <f>K320</f>
        <v>2989.4</v>
      </c>
      <c r="L319" s="82"/>
      <c r="M319" s="157">
        <f t="shared" ref="M319" si="7">M320</f>
        <v>3416.8</v>
      </c>
      <c r="N319" s="82"/>
      <c r="O319" s="157">
        <f t="shared" ref="O319" si="8">O320</f>
        <v>3886.7</v>
      </c>
      <c r="P319" s="82"/>
    </row>
    <row r="320" spans="1:16" ht="21" customHeight="1">
      <c r="A320" s="294" t="s">
        <v>538</v>
      </c>
      <c r="B320" s="327"/>
      <c r="C320" s="327"/>
      <c r="D320" s="295"/>
      <c r="E320" s="94" t="s">
        <v>541</v>
      </c>
      <c r="F320" s="133">
        <v>272300</v>
      </c>
      <c r="G320" s="276" t="s">
        <v>72</v>
      </c>
      <c r="H320" s="276"/>
      <c r="I320" s="222">
        <v>2660.5</v>
      </c>
      <c r="J320" s="130"/>
      <c r="K320" s="70">
        <v>2989.4</v>
      </c>
      <c r="L320" s="50"/>
      <c r="M320" s="70">
        <v>3416.8</v>
      </c>
      <c r="N320" s="50"/>
      <c r="O320" s="70">
        <v>3886.7</v>
      </c>
      <c r="P320" s="50"/>
    </row>
    <row r="321" spans="1:16" ht="21" customHeight="1">
      <c r="A321" s="294" t="s">
        <v>539</v>
      </c>
      <c r="B321" s="327"/>
      <c r="C321" s="327"/>
      <c r="D321" s="295"/>
      <c r="E321" s="94" t="s">
        <v>541</v>
      </c>
      <c r="F321" s="131">
        <v>272500</v>
      </c>
      <c r="G321" s="276" t="s">
        <v>72</v>
      </c>
      <c r="H321" s="276"/>
      <c r="I321" s="222"/>
      <c r="J321" s="130">
        <v>3270.1</v>
      </c>
      <c r="K321" s="70"/>
      <c r="L321" s="50"/>
      <c r="M321" s="158"/>
      <c r="N321" s="150"/>
      <c r="O321" s="158"/>
      <c r="P321" s="150"/>
    </row>
    <row r="322" spans="1:16" ht="30.75" customHeight="1">
      <c r="A322" s="296" t="s">
        <v>638</v>
      </c>
      <c r="B322" s="383"/>
      <c r="C322" s="383"/>
      <c r="D322" s="297"/>
      <c r="E322" s="437" t="s">
        <v>637</v>
      </c>
      <c r="F322" s="131"/>
      <c r="G322" s="276" t="s">
        <v>72</v>
      </c>
      <c r="H322" s="276"/>
      <c r="I322" s="222"/>
      <c r="J322" s="130"/>
      <c r="K322" s="157">
        <f>K323</f>
        <v>64000</v>
      </c>
      <c r="L322" s="50"/>
      <c r="M322" s="158"/>
      <c r="N322" s="150"/>
      <c r="O322" s="158"/>
      <c r="P322" s="150"/>
    </row>
    <row r="323" spans="1:16" ht="21" customHeight="1">
      <c r="A323" s="1" t="s">
        <v>361</v>
      </c>
      <c r="B323" s="206"/>
      <c r="C323" s="206"/>
      <c r="D323" s="207"/>
      <c r="E323" s="2" t="s">
        <v>164</v>
      </c>
      <c r="F323" s="222">
        <v>339110</v>
      </c>
      <c r="G323" s="276" t="s">
        <v>72</v>
      </c>
      <c r="H323" s="276"/>
      <c r="I323" s="222"/>
      <c r="J323" s="130"/>
      <c r="K323" s="70">
        <v>64000</v>
      </c>
      <c r="L323" s="50"/>
      <c r="M323" s="158"/>
      <c r="N323" s="150"/>
      <c r="O323" s="158"/>
      <c r="P323" s="150"/>
    </row>
    <row r="324" spans="1:16">
      <c r="A324" s="213"/>
      <c r="B324" s="214"/>
      <c r="C324" s="214"/>
      <c r="D324" s="215"/>
      <c r="E324" s="135"/>
      <c r="F324" s="129"/>
      <c r="G324" s="273"/>
      <c r="H324" s="275"/>
      <c r="I324" s="222"/>
      <c r="J324" s="130"/>
      <c r="K324" s="223"/>
      <c r="L324" s="242"/>
      <c r="M324" s="130"/>
      <c r="N324" s="154"/>
      <c r="O324" s="130"/>
      <c r="P324" s="154"/>
    </row>
    <row r="325" spans="1:16" ht="8.25" customHeight="1"/>
    <row r="326" spans="1:16" ht="15.75" hidden="1" customHeight="1"/>
    <row r="327" spans="1:16" ht="5.25" customHeight="1"/>
    <row r="328" spans="1:16" ht="22.5" customHeight="1">
      <c r="A328" s="248" t="s">
        <v>636</v>
      </c>
      <c r="B328" s="249"/>
      <c r="C328" s="249"/>
      <c r="D328" s="249"/>
      <c r="E328" s="249"/>
      <c r="F328" s="249"/>
      <c r="G328" s="249"/>
      <c r="H328" s="249"/>
      <c r="I328" s="249"/>
      <c r="J328" s="249"/>
      <c r="K328" s="249"/>
      <c r="L328" s="249"/>
      <c r="M328" s="249"/>
      <c r="N328" s="249"/>
      <c r="O328" s="249"/>
      <c r="P328" s="250"/>
    </row>
    <row r="329" spans="1:16" ht="21" customHeight="1">
      <c r="A329" s="251" t="s">
        <v>612</v>
      </c>
      <c r="B329" s="252"/>
      <c r="C329" s="252"/>
      <c r="D329" s="252"/>
      <c r="E329" s="252"/>
      <c r="F329" s="252"/>
      <c r="G329" s="252"/>
      <c r="H329" s="252"/>
      <c r="I329" s="252"/>
      <c r="J329" s="252"/>
      <c r="K329" s="252"/>
      <c r="L329" s="252"/>
      <c r="M329" s="252"/>
      <c r="N329" s="252"/>
      <c r="O329" s="252"/>
      <c r="P329" s="253"/>
    </row>
    <row r="330" spans="1:16" ht="21" customHeight="1">
      <c r="A330" s="251" t="s">
        <v>613</v>
      </c>
      <c r="B330" s="252"/>
      <c r="C330" s="252"/>
      <c r="D330" s="252"/>
      <c r="E330" s="252"/>
      <c r="F330" s="252"/>
      <c r="G330" s="252"/>
      <c r="H330" s="252"/>
      <c r="I330" s="252"/>
      <c r="J330" s="252"/>
      <c r="K330" s="252"/>
      <c r="L330" s="252"/>
      <c r="M330" s="252"/>
      <c r="N330" s="252"/>
      <c r="O330" s="252"/>
      <c r="P330" s="253"/>
    </row>
    <row r="331" spans="1:16" ht="21" customHeight="1">
      <c r="A331" s="254" t="s">
        <v>101</v>
      </c>
      <c r="B331" s="255"/>
      <c r="C331" s="255"/>
      <c r="D331" s="255"/>
      <c r="E331" s="255"/>
      <c r="F331" s="255"/>
      <c r="G331" s="255"/>
      <c r="H331" s="255"/>
      <c r="I331" s="255"/>
      <c r="J331" s="255"/>
      <c r="K331" s="255"/>
      <c r="L331" s="255"/>
      <c r="M331" s="255"/>
      <c r="N331" s="255"/>
      <c r="O331" s="255"/>
      <c r="P331" s="256"/>
    </row>
    <row r="333" spans="1:16">
      <c r="A333" s="257" t="s">
        <v>472</v>
      </c>
      <c r="B333" s="257"/>
      <c r="C333" s="257"/>
      <c r="D333" s="257"/>
      <c r="E333" s="257"/>
      <c r="F333" s="257"/>
      <c r="G333" s="257"/>
      <c r="H333" s="257"/>
      <c r="I333" s="257"/>
      <c r="J333" s="257"/>
      <c r="K333" s="257"/>
      <c r="L333" s="257"/>
      <c r="M333" s="257"/>
      <c r="N333" s="257"/>
      <c r="O333" s="257"/>
      <c r="P333" s="257"/>
    </row>
  </sheetData>
  <mergeCells count="525">
    <mergeCell ref="A155:D155"/>
    <mergeCell ref="G155:H155"/>
    <mergeCell ref="G259:H259"/>
    <mergeCell ref="A328:P328"/>
    <mergeCell ref="A329:P329"/>
    <mergeCell ref="A330:P330"/>
    <mergeCell ref="A331:P331"/>
    <mergeCell ref="A333:P333"/>
    <mergeCell ref="A102:D102"/>
    <mergeCell ref="G207:H207"/>
    <mergeCell ref="A205:D205"/>
    <mergeCell ref="G211:H211"/>
    <mergeCell ref="G214:H214"/>
    <mergeCell ref="G215:H215"/>
    <mergeCell ref="G216:H216"/>
    <mergeCell ref="G217:H217"/>
    <mergeCell ref="G221:H221"/>
    <mergeCell ref="A210:D210"/>
    <mergeCell ref="A209:D209"/>
    <mergeCell ref="A207:D207"/>
    <mergeCell ref="G201:H201"/>
    <mergeCell ref="A197:D197"/>
    <mergeCell ref="A198:D198"/>
    <mergeCell ref="A196:D196"/>
    <mergeCell ref="A189:D189"/>
    <mergeCell ref="G189:H189"/>
    <mergeCell ref="A190:D190"/>
    <mergeCell ref="G190:H190"/>
    <mergeCell ref="G195:H195"/>
    <mergeCell ref="G197:H197"/>
    <mergeCell ref="G198:H198"/>
    <mergeCell ref="G255:H255"/>
    <mergeCell ref="G244:H244"/>
    <mergeCell ref="A245:D245"/>
    <mergeCell ref="G245:H245"/>
    <mergeCell ref="A204:D204"/>
    <mergeCell ref="G231:H231"/>
    <mergeCell ref="G232:H232"/>
    <mergeCell ref="A242:D242"/>
    <mergeCell ref="G242:H242"/>
    <mergeCell ref="A235:D235"/>
    <mergeCell ref="G235:H235"/>
    <mergeCell ref="A239:D239"/>
    <mergeCell ref="G234:H234"/>
    <mergeCell ref="G205:H205"/>
    <mergeCell ref="G210:H210"/>
    <mergeCell ref="A211:D211"/>
    <mergeCell ref="G224:H224"/>
    <mergeCell ref="G225:H225"/>
    <mergeCell ref="G237:H237"/>
    <mergeCell ref="A238:D238"/>
    <mergeCell ref="G238:H238"/>
    <mergeCell ref="G233:H233"/>
    <mergeCell ref="A253:D253"/>
    <mergeCell ref="G228:H228"/>
    <mergeCell ref="A195:D195"/>
    <mergeCell ref="G202:H202"/>
    <mergeCell ref="G203:H203"/>
    <mergeCell ref="G204:H204"/>
    <mergeCell ref="G206:H206"/>
    <mergeCell ref="A203:D203"/>
    <mergeCell ref="G196:H196"/>
    <mergeCell ref="A191:D191"/>
    <mergeCell ref="G191:H191"/>
    <mergeCell ref="G192:H192"/>
    <mergeCell ref="A194:D194"/>
    <mergeCell ref="G194:H194"/>
    <mergeCell ref="G193:H193"/>
    <mergeCell ref="G199:H199"/>
    <mergeCell ref="G200:H200"/>
    <mergeCell ref="A201:D201"/>
    <mergeCell ref="A186:D186"/>
    <mergeCell ref="G186:H186"/>
    <mergeCell ref="G187:H187"/>
    <mergeCell ref="A188:D188"/>
    <mergeCell ref="G188:H188"/>
    <mergeCell ref="A187:D187"/>
    <mergeCell ref="G183:H183"/>
    <mergeCell ref="A184:D184"/>
    <mergeCell ref="G184:H184"/>
    <mergeCell ref="A185:D185"/>
    <mergeCell ref="G185:H185"/>
    <mergeCell ref="A160:D160"/>
    <mergeCell ref="G161:H161"/>
    <mergeCell ref="G170:H170"/>
    <mergeCell ref="G165:H165"/>
    <mergeCell ref="G166:H166"/>
    <mergeCell ref="G182:H182"/>
    <mergeCell ref="G179:H179"/>
    <mergeCell ref="G180:H180"/>
    <mergeCell ref="G172:H172"/>
    <mergeCell ref="G173:H173"/>
    <mergeCell ref="G174:H174"/>
    <mergeCell ref="G175:H175"/>
    <mergeCell ref="G176:H176"/>
    <mergeCell ref="G177:H177"/>
    <mergeCell ref="G178:H178"/>
    <mergeCell ref="G181:H181"/>
    <mergeCell ref="G119:H119"/>
    <mergeCell ref="G120:H120"/>
    <mergeCell ref="A250:D250"/>
    <mergeCell ref="G125:H125"/>
    <mergeCell ref="G126:H126"/>
    <mergeCell ref="G127:H127"/>
    <mergeCell ref="A128:D128"/>
    <mergeCell ref="G128:H128"/>
    <mergeCell ref="G121:H121"/>
    <mergeCell ref="A213:D213"/>
    <mergeCell ref="G213:H213"/>
    <mergeCell ref="A212:D212"/>
    <mergeCell ref="G212:H212"/>
    <mergeCell ref="A241:D241"/>
    <mergeCell ref="G243:H243"/>
    <mergeCell ref="G239:H239"/>
    <mergeCell ref="G247:H247"/>
    <mergeCell ref="G229:H229"/>
    <mergeCell ref="G122:H122"/>
    <mergeCell ref="G123:H123"/>
    <mergeCell ref="G124:H124"/>
    <mergeCell ref="A134:D134"/>
    <mergeCell ref="G134:H134"/>
    <mergeCell ref="A143:D143"/>
    <mergeCell ref="A131:D131"/>
    <mergeCell ref="G131:H131"/>
    <mergeCell ref="A132:D132"/>
    <mergeCell ref="G132:H132"/>
    <mergeCell ref="G147:H147"/>
    <mergeCell ref="A257:D257"/>
    <mergeCell ref="G226:H226"/>
    <mergeCell ref="G227:H227"/>
    <mergeCell ref="A252:D252"/>
    <mergeCell ref="G251:H251"/>
    <mergeCell ref="G144:H144"/>
    <mergeCell ref="A133:D133"/>
    <mergeCell ref="G133:H133"/>
    <mergeCell ref="A145:D145"/>
    <mergeCell ref="A138:D138"/>
    <mergeCell ref="G138:H138"/>
    <mergeCell ref="G140:H140"/>
    <mergeCell ref="A152:D152"/>
    <mergeCell ref="A157:D157"/>
    <mergeCell ref="G148:H148"/>
    <mergeCell ref="G150:H150"/>
    <mergeCell ref="G151:H151"/>
    <mergeCell ref="G152:H152"/>
    <mergeCell ref="G154:H154"/>
    <mergeCell ref="G258:H258"/>
    <mergeCell ref="G260:H260"/>
    <mergeCell ref="G257:H257"/>
    <mergeCell ref="G250:H250"/>
    <mergeCell ref="G230:H230"/>
    <mergeCell ref="G222:H222"/>
    <mergeCell ref="G223:H223"/>
    <mergeCell ref="G143:H143"/>
    <mergeCell ref="A146:D146"/>
    <mergeCell ref="G157:H157"/>
    <mergeCell ref="A149:D149"/>
    <mergeCell ref="G149:H149"/>
    <mergeCell ref="A158:D158"/>
    <mergeCell ref="G158:H158"/>
    <mergeCell ref="G163:H163"/>
    <mergeCell ref="G164:H164"/>
    <mergeCell ref="G171:H171"/>
    <mergeCell ref="G162:H162"/>
    <mergeCell ref="G167:H167"/>
    <mergeCell ref="G168:H168"/>
    <mergeCell ref="G169:H169"/>
    <mergeCell ref="A159:D159"/>
    <mergeCell ref="G159:H159"/>
    <mergeCell ref="G160:H160"/>
    <mergeCell ref="A104:D104"/>
    <mergeCell ref="G104:H104"/>
    <mergeCell ref="A105:D105"/>
    <mergeCell ref="G105:H105"/>
    <mergeCell ref="G114:H114"/>
    <mergeCell ref="G115:H115"/>
    <mergeCell ref="G218:H218"/>
    <mergeCell ref="G219:H219"/>
    <mergeCell ref="G220:H220"/>
    <mergeCell ref="A144:D144"/>
    <mergeCell ref="G145:H145"/>
    <mergeCell ref="G146:H146"/>
    <mergeCell ref="G116:H116"/>
    <mergeCell ref="G108:H108"/>
    <mergeCell ref="G109:H109"/>
    <mergeCell ref="G117:H117"/>
    <mergeCell ref="G110:H110"/>
    <mergeCell ref="G111:H111"/>
    <mergeCell ref="G112:H112"/>
    <mergeCell ref="A129:D129"/>
    <mergeCell ref="G129:H129"/>
    <mergeCell ref="A130:D130"/>
    <mergeCell ref="G130:H130"/>
    <mergeCell ref="G118:H118"/>
    <mergeCell ref="K101:L101"/>
    <mergeCell ref="A99:P99"/>
    <mergeCell ref="A100:D101"/>
    <mergeCell ref="C79:I79"/>
    <mergeCell ref="C80:I80"/>
    <mergeCell ref="J70:J71"/>
    <mergeCell ref="A64:P64"/>
    <mergeCell ref="G113:H113"/>
    <mergeCell ref="A106:D106"/>
    <mergeCell ref="G106:H106"/>
    <mergeCell ref="O100:P100"/>
    <mergeCell ref="G101:H101"/>
    <mergeCell ref="A107:D107"/>
    <mergeCell ref="G107:H107"/>
    <mergeCell ref="A103:D103"/>
    <mergeCell ref="M101:N101"/>
    <mergeCell ref="O101:P101"/>
    <mergeCell ref="M100:N100"/>
    <mergeCell ref="E100:F100"/>
    <mergeCell ref="G100:H100"/>
    <mergeCell ref="K100:L100"/>
    <mergeCell ref="C93:I93"/>
    <mergeCell ref="C81:I81"/>
    <mergeCell ref="A92:A95"/>
    <mergeCell ref="C82:I82"/>
    <mergeCell ref="C95:I95"/>
    <mergeCell ref="C76:I76"/>
    <mergeCell ref="C77:I77"/>
    <mergeCell ref="C78:I78"/>
    <mergeCell ref="A79:A91"/>
    <mergeCell ref="A72:A78"/>
    <mergeCell ref="C84:I84"/>
    <mergeCell ref="C85:I85"/>
    <mergeCell ref="C86:I86"/>
    <mergeCell ref="C87:I87"/>
    <mergeCell ref="C94:I94"/>
    <mergeCell ref="C88:I88"/>
    <mergeCell ref="C89:I89"/>
    <mergeCell ref="C90:I90"/>
    <mergeCell ref="C91:I91"/>
    <mergeCell ref="C92:I92"/>
    <mergeCell ref="A66:C66"/>
    <mergeCell ref="D66:P66"/>
    <mergeCell ref="A69:P69"/>
    <mergeCell ref="A70:A71"/>
    <mergeCell ref="B70:B71"/>
    <mergeCell ref="C70:I71"/>
    <mergeCell ref="C72:I72"/>
    <mergeCell ref="C75:I75"/>
    <mergeCell ref="C73:I73"/>
    <mergeCell ref="A67:C67"/>
    <mergeCell ref="D67:P67"/>
    <mergeCell ref="C74:I74"/>
    <mergeCell ref="A61:B61"/>
    <mergeCell ref="C61:N61"/>
    <mergeCell ref="O61:P61"/>
    <mergeCell ref="A62:B62"/>
    <mergeCell ref="C62:F62"/>
    <mergeCell ref="A65:C65"/>
    <mergeCell ref="D65:P65"/>
    <mergeCell ref="A60:B60"/>
    <mergeCell ref="C60:N60"/>
    <mergeCell ref="O60:P60"/>
    <mergeCell ref="O62:P62"/>
    <mergeCell ref="A55:B55"/>
    <mergeCell ref="I55:J55"/>
    <mergeCell ref="A56:B56"/>
    <mergeCell ref="A57:B57"/>
    <mergeCell ref="I56:J56"/>
    <mergeCell ref="A58:P58"/>
    <mergeCell ref="A59:B59"/>
    <mergeCell ref="C59:N59"/>
    <mergeCell ref="O59:P59"/>
    <mergeCell ref="I54:J54"/>
    <mergeCell ref="A45:C45"/>
    <mergeCell ref="E45:F45"/>
    <mergeCell ref="G45:H45"/>
    <mergeCell ref="G46:H46"/>
    <mergeCell ref="A48:P48"/>
    <mergeCell ref="A49:B50"/>
    <mergeCell ref="C49:H49"/>
    <mergeCell ref="I49:J50"/>
    <mergeCell ref="E46:F46"/>
    <mergeCell ref="I51:J51"/>
    <mergeCell ref="A52:B52"/>
    <mergeCell ref="I52:J52"/>
    <mergeCell ref="A53:B53"/>
    <mergeCell ref="I53:J53"/>
    <mergeCell ref="A41:C41"/>
    <mergeCell ref="E41:F41"/>
    <mergeCell ref="G41:H41"/>
    <mergeCell ref="A44:C44"/>
    <mergeCell ref="E44:F44"/>
    <mergeCell ref="G44:H44"/>
    <mergeCell ref="A51:B51"/>
    <mergeCell ref="A46:C46"/>
    <mergeCell ref="A54:B54"/>
    <mergeCell ref="A43:C43"/>
    <mergeCell ref="E43:F43"/>
    <mergeCell ref="G43:H43"/>
    <mergeCell ref="A42:C42"/>
    <mergeCell ref="E42:F42"/>
    <mergeCell ref="G42:H42"/>
    <mergeCell ref="A39:C39"/>
    <mergeCell ref="E39:F39"/>
    <mergeCell ref="G39:H39"/>
    <mergeCell ref="G37:J37"/>
    <mergeCell ref="G40:H40"/>
    <mergeCell ref="A40:C40"/>
    <mergeCell ref="E40:F40"/>
    <mergeCell ref="E38:F38"/>
    <mergeCell ref="G38:H38"/>
    <mergeCell ref="N37:P37"/>
    <mergeCell ref="A29:B29"/>
    <mergeCell ref="G29:H29"/>
    <mergeCell ref="A30:B30"/>
    <mergeCell ref="G30:H30"/>
    <mergeCell ref="A31:B31"/>
    <mergeCell ref="G31:H31"/>
    <mergeCell ref="A32:B32"/>
    <mergeCell ref="G32:H32"/>
    <mergeCell ref="A33:B33"/>
    <mergeCell ref="K37:M37"/>
    <mergeCell ref="G33:H33"/>
    <mergeCell ref="A34:B34"/>
    <mergeCell ref="A36:P36"/>
    <mergeCell ref="G34:H34"/>
    <mergeCell ref="K34:L34"/>
    <mergeCell ref="A37:C38"/>
    <mergeCell ref="D37:F37"/>
    <mergeCell ref="A27:B27"/>
    <mergeCell ref="G27:H27"/>
    <mergeCell ref="A28:B28"/>
    <mergeCell ref="G28:H28"/>
    <mergeCell ref="K23:L23"/>
    <mergeCell ref="A26:B26"/>
    <mergeCell ref="G26:H26"/>
    <mergeCell ref="A24:B24"/>
    <mergeCell ref="G24:H24"/>
    <mergeCell ref="A25:B25"/>
    <mergeCell ref="G25:H25"/>
    <mergeCell ref="N1:P1"/>
    <mergeCell ref="E2:J2"/>
    <mergeCell ref="D3:L3"/>
    <mergeCell ref="A6:C6"/>
    <mergeCell ref="D6:O6"/>
    <mergeCell ref="A7:C7"/>
    <mergeCell ref="D7:O7"/>
    <mergeCell ref="A8:C8"/>
    <mergeCell ref="D8:O8"/>
    <mergeCell ref="M23:N23"/>
    <mergeCell ref="O23:P23"/>
    <mergeCell ref="A18:D18"/>
    <mergeCell ref="A20:D20"/>
    <mergeCell ref="G20:H20"/>
    <mergeCell ref="G23:H23"/>
    <mergeCell ref="A14:D14"/>
    <mergeCell ref="G14:H14"/>
    <mergeCell ref="G19:H19"/>
    <mergeCell ref="G22:H22"/>
    <mergeCell ref="K22:L22"/>
    <mergeCell ref="A22:B23"/>
    <mergeCell ref="C22:F22"/>
    <mergeCell ref="G17:H17"/>
    <mergeCell ref="O22:P22"/>
    <mergeCell ref="A15:D15"/>
    <mergeCell ref="G15:H15"/>
    <mergeCell ref="A16:D16"/>
    <mergeCell ref="G16:H16"/>
    <mergeCell ref="A17:D17"/>
    <mergeCell ref="A19:D19"/>
    <mergeCell ref="M22:N22"/>
    <mergeCell ref="A10:P10"/>
    <mergeCell ref="A12:D13"/>
    <mergeCell ref="E12:F12"/>
    <mergeCell ref="G12:H12"/>
    <mergeCell ref="K12:L12"/>
    <mergeCell ref="O12:P12"/>
    <mergeCell ref="M12:N12"/>
    <mergeCell ref="M13:N13"/>
    <mergeCell ref="O13:P13"/>
    <mergeCell ref="K13:L13"/>
    <mergeCell ref="G13:H13"/>
    <mergeCell ref="A139:D139"/>
    <mergeCell ref="A153:D153"/>
    <mergeCell ref="G153:H153"/>
    <mergeCell ref="A135:D135"/>
    <mergeCell ref="A136:D136"/>
    <mergeCell ref="A137:D137"/>
    <mergeCell ref="A254:D254"/>
    <mergeCell ref="G254:H254"/>
    <mergeCell ref="G256:H256"/>
    <mergeCell ref="G252:H252"/>
    <mergeCell ref="G253:H253"/>
    <mergeCell ref="A236:D236"/>
    <mergeCell ref="G236:H236"/>
    <mergeCell ref="A247:D247"/>
    <mergeCell ref="A244:D244"/>
    <mergeCell ref="G248:H248"/>
    <mergeCell ref="G249:H249"/>
    <mergeCell ref="A240:D240"/>
    <mergeCell ref="G240:H240"/>
    <mergeCell ref="G241:H241"/>
    <mergeCell ref="A246:D246"/>
    <mergeCell ref="G246:H246"/>
    <mergeCell ref="A237:D237"/>
    <mergeCell ref="A151:D151"/>
    <mergeCell ref="A262:D262"/>
    <mergeCell ref="G262:H262"/>
    <mergeCell ref="A263:D263"/>
    <mergeCell ref="G263:H263"/>
    <mergeCell ref="A264:D264"/>
    <mergeCell ref="G264:H264"/>
    <mergeCell ref="A265:D265"/>
    <mergeCell ref="G265:H265"/>
    <mergeCell ref="A266:D266"/>
    <mergeCell ref="G266:H266"/>
    <mergeCell ref="A267:D267"/>
    <mergeCell ref="G267:H267"/>
    <mergeCell ref="A268:D268"/>
    <mergeCell ref="G268:H268"/>
    <mergeCell ref="A270:D270"/>
    <mergeCell ref="G270:H270"/>
    <mergeCell ref="A271:D271"/>
    <mergeCell ref="G271:H271"/>
    <mergeCell ref="A272:D272"/>
    <mergeCell ref="G272:H272"/>
    <mergeCell ref="A273:D273"/>
    <mergeCell ref="G273:H273"/>
    <mergeCell ref="A274:D274"/>
    <mergeCell ref="G274:H274"/>
    <mergeCell ref="A275:D275"/>
    <mergeCell ref="G275:H275"/>
    <mergeCell ref="A276:D276"/>
    <mergeCell ref="G276:H276"/>
    <mergeCell ref="A277:D277"/>
    <mergeCell ref="G277:H277"/>
    <mergeCell ref="A278:D278"/>
    <mergeCell ref="G278:H278"/>
    <mergeCell ref="A279:D279"/>
    <mergeCell ref="G279:H279"/>
    <mergeCell ref="A280:D280"/>
    <mergeCell ref="G280:H280"/>
    <mergeCell ref="A281:D281"/>
    <mergeCell ref="G281:H281"/>
    <mergeCell ref="A282:D282"/>
    <mergeCell ref="G282:H282"/>
    <mergeCell ref="A283:D283"/>
    <mergeCell ref="G283:H283"/>
    <mergeCell ref="A284:D284"/>
    <mergeCell ref="G284:H284"/>
    <mergeCell ref="A285:D285"/>
    <mergeCell ref="G285:H285"/>
    <mergeCell ref="A286:D286"/>
    <mergeCell ref="G286:H286"/>
    <mergeCell ref="A287:D287"/>
    <mergeCell ref="G287:H287"/>
    <mergeCell ref="A288:D288"/>
    <mergeCell ref="G288:H288"/>
    <mergeCell ref="A289:D289"/>
    <mergeCell ref="G289:H289"/>
    <mergeCell ref="A290:D290"/>
    <mergeCell ref="G290:H290"/>
    <mergeCell ref="A291:D291"/>
    <mergeCell ref="G291:H291"/>
    <mergeCell ref="A292:D292"/>
    <mergeCell ref="G292:H292"/>
    <mergeCell ref="G312:H312"/>
    <mergeCell ref="A313:D313"/>
    <mergeCell ref="G313:H313"/>
    <mergeCell ref="G294:H294"/>
    <mergeCell ref="A295:D295"/>
    <mergeCell ref="G295:H295"/>
    <mergeCell ref="A296:D296"/>
    <mergeCell ref="G296:H296"/>
    <mergeCell ref="A297:D297"/>
    <mergeCell ref="G297:H297"/>
    <mergeCell ref="A298:D298"/>
    <mergeCell ref="G298:H298"/>
    <mergeCell ref="A299:D299"/>
    <mergeCell ref="G299:H299"/>
    <mergeCell ref="A309:D309"/>
    <mergeCell ref="G309:H309"/>
    <mergeCell ref="A300:D300"/>
    <mergeCell ref="G300:H300"/>
    <mergeCell ref="A301:D301"/>
    <mergeCell ref="G301:H301"/>
    <mergeCell ref="A302:D302"/>
    <mergeCell ref="G302:H302"/>
    <mergeCell ref="A303:D303"/>
    <mergeCell ref="G303:H303"/>
    <mergeCell ref="A304:D304"/>
    <mergeCell ref="G304:H304"/>
    <mergeCell ref="G308:H308"/>
    <mergeCell ref="A314:D314"/>
    <mergeCell ref="G314:H314"/>
    <mergeCell ref="A321:D321"/>
    <mergeCell ref="G321:H321"/>
    <mergeCell ref="C97:I97"/>
    <mergeCell ref="C96:I96"/>
    <mergeCell ref="A305:D305"/>
    <mergeCell ref="G305:H305"/>
    <mergeCell ref="A306:D306"/>
    <mergeCell ref="G306:H306"/>
    <mergeCell ref="A307:D307"/>
    <mergeCell ref="G307:H307"/>
    <mergeCell ref="A308:D308"/>
    <mergeCell ref="A310:D310"/>
    <mergeCell ref="G310:H310"/>
    <mergeCell ref="A311:D311"/>
    <mergeCell ref="G311:H311"/>
    <mergeCell ref="A312:D312"/>
    <mergeCell ref="A293:D293"/>
    <mergeCell ref="G293:H293"/>
    <mergeCell ref="A294:D294"/>
    <mergeCell ref="A318:D318"/>
    <mergeCell ref="G318:H318"/>
    <mergeCell ref="A319:D319"/>
    <mergeCell ref="G324:H324"/>
    <mergeCell ref="A320:D320"/>
    <mergeCell ref="G320:H320"/>
    <mergeCell ref="A315:D315"/>
    <mergeCell ref="G315:H315"/>
    <mergeCell ref="A316:D316"/>
    <mergeCell ref="G316:H316"/>
    <mergeCell ref="A317:D317"/>
    <mergeCell ref="G317:H317"/>
    <mergeCell ref="G319:H319"/>
    <mergeCell ref="A322:D322"/>
    <mergeCell ref="G322:H322"/>
    <mergeCell ref="G323:H323"/>
  </mergeCells>
  <phoneticPr fontId="12" type="noConversion"/>
  <printOptions horizontalCentered="1"/>
  <pageMargins left="0" right="0" top="0" bottom="0" header="0" footer="0"/>
  <pageSetup paperSize="9" scale="63" orientation="portrait" r:id="rId1"/>
</worksheet>
</file>

<file path=xl/worksheets/sheet7.xml><?xml version="1.0" encoding="utf-8"?>
<worksheet xmlns="http://schemas.openxmlformats.org/spreadsheetml/2006/main" xmlns:r="http://schemas.openxmlformats.org/officeDocument/2006/relationships">
  <sheetPr>
    <tabColor rgb="FFFFC000"/>
  </sheetPr>
  <dimension ref="A1:P118"/>
  <sheetViews>
    <sheetView showZeros="0" topLeftCell="A42" zoomScaleNormal="100" zoomScaleSheetLayoutView="79" workbookViewId="0">
      <selection activeCell="U81" sqref="U81"/>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 style="46" customWidth="1"/>
    <col min="7" max="7" width="7.140625" style="46" customWidth="1"/>
    <col min="8" max="8" width="6.28515625" style="46" customWidth="1"/>
    <col min="9" max="9" width="11.5703125" style="46" customWidth="1"/>
    <col min="10" max="10" width="10.42578125" style="46" customWidth="1"/>
    <col min="11" max="11" width="9.5703125" style="46" customWidth="1"/>
    <col min="12" max="12" width="7.28515625" style="46" customWidth="1"/>
    <col min="13" max="13" width="10.5703125" style="46" customWidth="1"/>
    <col min="14" max="14" width="10.140625" style="46" customWidth="1"/>
    <col min="15" max="15" width="9.7109375" style="46" customWidth="1"/>
    <col min="16" max="16" width="10.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305" t="s">
        <v>465</v>
      </c>
      <c r="E8" s="342"/>
      <c r="F8" s="342"/>
      <c r="G8" s="342"/>
      <c r="H8" s="342"/>
      <c r="I8" s="342"/>
      <c r="J8" s="342"/>
      <c r="K8" s="342"/>
      <c r="L8" s="342"/>
      <c r="M8" s="342"/>
      <c r="N8" s="342"/>
      <c r="O8" s="306"/>
      <c r="P8" s="208">
        <v>2368</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ht="31.5">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14" t="s">
        <v>91</v>
      </c>
      <c r="B14" s="314"/>
      <c r="C14" s="314"/>
      <c r="D14" s="314"/>
      <c r="E14" s="2" t="s">
        <v>204</v>
      </c>
      <c r="F14" s="208"/>
      <c r="G14" s="266" t="s">
        <v>72</v>
      </c>
      <c r="H14" s="267"/>
      <c r="I14" s="3">
        <f>I15+I16+I17+I18</f>
        <v>27715.500000000004</v>
      </c>
      <c r="J14" s="3">
        <f>J15+J16+J17+J18</f>
        <v>32886.699999999997</v>
      </c>
      <c r="K14" s="3">
        <f>K15+K16+K17+K18</f>
        <v>34446.400000000001</v>
      </c>
      <c r="L14" s="192"/>
      <c r="M14" s="3">
        <f>M15+M16+M17+M18</f>
        <v>37320.899999999994</v>
      </c>
      <c r="N14" s="176"/>
      <c r="O14" s="3">
        <f>O15+O16+O17+O18</f>
        <v>39836.9</v>
      </c>
      <c r="P14" s="194"/>
    </row>
    <row r="15" spans="1:16" ht="18.75" customHeight="1">
      <c r="A15" s="337" t="s">
        <v>128</v>
      </c>
      <c r="B15" s="338"/>
      <c r="C15" s="338"/>
      <c r="D15" s="397"/>
      <c r="E15" s="2"/>
      <c r="F15" s="7">
        <v>22</v>
      </c>
      <c r="G15" s="273" t="s">
        <v>72</v>
      </c>
      <c r="H15" s="275"/>
      <c r="I15" s="223">
        <f>I80</f>
        <v>5738.4</v>
      </c>
      <c r="J15" s="223">
        <f>J80</f>
        <v>6103.2</v>
      </c>
      <c r="K15" s="223">
        <f>K80</f>
        <v>12076.8</v>
      </c>
      <c r="L15" s="194"/>
      <c r="M15" s="223">
        <f>M80</f>
        <v>15184.3</v>
      </c>
      <c r="N15" s="194"/>
      <c r="O15" s="223">
        <f>O80</f>
        <v>15826.8</v>
      </c>
      <c r="P15" s="192"/>
    </row>
    <row r="16" spans="1:16" ht="18.75" customHeight="1">
      <c r="A16" s="337" t="s">
        <v>332</v>
      </c>
      <c r="B16" s="338"/>
      <c r="C16" s="338"/>
      <c r="D16" s="397"/>
      <c r="E16" s="2"/>
      <c r="F16" s="7">
        <v>27</v>
      </c>
      <c r="G16" s="273" t="s">
        <v>72</v>
      </c>
      <c r="H16" s="275"/>
      <c r="I16" s="208">
        <f>I89</f>
        <v>17591.900000000001</v>
      </c>
      <c r="J16" s="208">
        <f>J89</f>
        <v>20854.099999999999</v>
      </c>
      <c r="K16" s="208">
        <f>K89</f>
        <v>12861</v>
      </c>
      <c r="L16" s="194"/>
      <c r="M16" s="208">
        <f>M89</f>
        <v>10099.299999999999</v>
      </c>
      <c r="N16" s="194"/>
      <c r="O16" s="208">
        <f>O89</f>
        <v>10967.7</v>
      </c>
      <c r="P16" s="194"/>
    </row>
    <row r="17" spans="1:16" ht="20.25" customHeight="1">
      <c r="A17" s="350" t="s">
        <v>333</v>
      </c>
      <c r="B17" s="264"/>
      <c r="C17" s="264"/>
      <c r="D17" s="265"/>
      <c r="E17" s="2"/>
      <c r="F17" s="7">
        <v>28</v>
      </c>
      <c r="G17" s="273" t="s">
        <v>72</v>
      </c>
      <c r="H17" s="275"/>
      <c r="I17" s="208">
        <f>I91</f>
        <v>4369.7</v>
      </c>
      <c r="J17" s="208">
        <f>J91</f>
        <v>5599.9</v>
      </c>
      <c r="K17" s="208">
        <f>K91</f>
        <v>9158.6</v>
      </c>
      <c r="L17" s="194"/>
      <c r="M17" s="208">
        <f>M91</f>
        <v>11687.3</v>
      </c>
      <c r="N17" s="194"/>
      <c r="O17" s="208">
        <f>O91</f>
        <v>12692.4</v>
      </c>
      <c r="P17" s="194"/>
    </row>
    <row r="18" spans="1:16" ht="23.45" customHeight="1">
      <c r="A18" s="6"/>
      <c r="B18" s="206"/>
      <c r="C18" s="206"/>
      <c r="D18" s="207"/>
      <c r="E18" s="2"/>
      <c r="F18" s="7">
        <v>33</v>
      </c>
      <c r="G18" s="193"/>
      <c r="H18" s="194"/>
      <c r="I18" s="194">
        <f>I94</f>
        <v>15.5</v>
      </c>
      <c r="J18" s="194">
        <f>J94</f>
        <v>329.5</v>
      </c>
      <c r="K18" s="242">
        <f>K94</f>
        <v>350</v>
      </c>
      <c r="L18" s="194"/>
      <c r="M18" s="194">
        <f>M94</f>
        <v>350</v>
      </c>
      <c r="N18" s="194"/>
      <c r="O18" s="194">
        <f>O94</f>
        <v>350</v>
      </c>
      <c r="P18" s="194"/>
    </row>
    <row r="19" spans="1:16" ht="14.45" customHeight="1">
      <c r="A19" s="26"/>
      <c r="B19" s="206"/>
      <c r="C19" s="206"/>
      <c r="D19" s="207"/>
      <c r="E19" s="2"/>
      <c r="F19" s="222"/>
      <c r="G19" s="193"/>
      <c r="H19" s="194"/>
      <c r="I19" s="194"/>
      <c r="J19" s="208"/>
      <c r="K19" s="193"/>
      <c r="L19" s="194"/>
      <c r="M19" s="205"/>
      <c r="N19" s="207"/>
      <c r="O19" s="193"/>
      <c r="P19" s="194"/>
    </row>
    <row r="20" spans="1:16" ht="18.600000000000001" customHeight="1">
      <c r="A20" s="288" t="s">
        <v>59</v>
      </c>
      <c r="B20" s="290"/>
      <c r="C20" s="268" t="s">
        <v>58</v>
      </c>
      <c r="D20" s="262"/>
      <c r="E20" s="262"/>
      <c r="F20" s="269"/>
      <c r="G20" s="273">
        <v>2016</v>
      </c>
      <c r="H20" s="275"/>
      <c r="I20" s="208">
        <v>2017</v>
      </c>
      <c r="J20" s="208">
        <v>2018</v>
      </c>
      <c r="K20" s="268">
        <v>2019</v>
      </c>
      <c r="L20" s="269"/>
      <c r="M20" s="268">
        <v>2020</v>
      </c>
      <c r="N20" s="269"/>
      <c r="O20" s="268">
        <v>2021</v>
      </c>
      <c r="P20" s="269"/>
    </row>
    <row r="21" spans="1:16" ht="35.450000000000003" customHeight="1">
      <c r="A21" s="291"/>
      <c r="B21" s="293"/>
      <c r="C21" s="208" t="s">
        <v>112</v>
      </c>
      <c r="D21" s="208" t="s">
        <v>113</v>
      </c>
      <c r="E21" s="2" t="s">
        <v>89</v>
      </c>
      <c r="F21" s="222" t="s">
        <v>90</v>
      </c>
      <c r="G21" s="273" t="s">
        <v>68</v>
      </c>
      <c r="H21" s="275"/>
      <c r="I21" s="208" t="s">
        <v>68</v>
      </c>
      <c r="J21" s="208" t="s">
        <v>69</v>
      </c>
      <c r="K21" s="273" t="s">
        <v>69</v>
      </c>
      <c r="L21" s="275"/>
      <c r="M21" s="273" t="s">
        <v>71</v>
      </c>
      <c r="N21" s="275"/>
      <c r="O21" s="273" t="s">
        <v>71</v>
      </c>
      <c r="P21" s="275"/>
    </row>
    <row r="22" spans="1:16" ht="53.45" customHeight="1">
      <c r="A22" s="296" t="s">
        <v>114</v>
      </c>
      <c r="B22" s="297"/>
      <c r="C22" s="18"/>
      <c r="D22" s="18"/>
      <c r="E22" s="92"/>
      <c r="F22" s="18"/>
      <c r="G22" s="298" t="s">
        <v>72</v>
      </c>
      <c r="H22" s="298"/>
      <c r="I22" s="83">
        <f>(I23+I27+I31)</f>
        <v>27715.500000000004</v>
      </c>
      <c r="J22" s="83">
        <f>(J23+J27+J31)</f>
        <v>32886.699999999997</v>
      </c>
      <c r="K22" s="53">
        <f>(K23+K27+K31)</f>
        <v>34446.400000000001</v>
      </c>
      <c r="L22" s="53">
        <f>L23+L27+L31</f>
        <v>0</v>
      </c>
      <c r="M22" s="53">
        <f>M23+M27+M31</f>
        <v>37320.899999999994</v>
      </c>
      <c r="N22" s="53">
        <f>N23+N27+N31</f>
        <v>0</v>
      </c>
      <c r="O22" s="83">
        <f>O23+O27+O31</f>
        <v>39836.9</v>
      </c>
      <c r="P22" s="18">
        <f>P23+P27+P31</f>
        <v>0</v>
      </c>
    </row>
    <row r="23" spans="1:16" ht="32.450000000000003" customHeight="1">
      <c r="A23" s="294" t="s">
        <v>115</v>
      </c>
      <c r="B23" s="295"/>
      <c r="C23" s="54">
        <v>112</v>
      </c>
      <c r="D23" s="93" t="s">
        <v>56</v>
      </c>
      <c r="E23" s="92"/>
      <c r="F23" s="18"/>
      <c r="G23" s="276" t="s">
        <v>72</v>
      </c>
      <c r="H23" s="276"/>
      <c r="I23" s="208"/>
      <c r="J23" s="18">
        <f>J24+J25+J26</f>
        <v>0</v>
      </c>
      <c r="K23" s="18">
        <f>K24+K25+K26</f>
        <v>0</v>
      </c>
      <c r="L23" s="56"/>
      <c r="M23" s="18">
        <f>M24+M25+M26</f>
        <v>0</v>
      </c>
      <c r="N23" s="56"/>
      <c r="O23" s="19">
        <f>O24+O25+O26</f>
        <v>0</v>
      </c>
      <c r="P23" s="56"/>
    </row>
    <row r="24" spans="1:16" ht="18.600000000000001" hidden="1" customHeight="1">
      <c r="A24" s="268"/>
      <c r="B24" s="269"/>
      <c r="C24" s="18"/>
      <c r="D24" s="18"/>
      <c r="E24" s="92"/>
      <c r="F24" s="18"/>
      <c r="G24" s="276" t="s">
        <v>72</v>
      </c>
      <c r="H24" s="276"/>
      <c r="I24" s="208"/>
      <c r="J24" s="78"/>
      <c r="K24" s="18"/>
      <c r="L24" s="56"/>
      <c r="M24" s="78"/>
      <c r="N24" s="56"/>
      <c r="O24" s="88"/>
      <c r="P24" s="56"/>
    </row>
    <row r="25" spans="1:16" ht="18.600000000000001" hidden="1" customHeight="1">
      <c r="A25" s="268"/>
      <c r="B25" s="269"/>
      <c r="C25" s="18"/>
      <c r="D25" s="18"/>
      <c r="E25" s="92"/>
      <c r="F25" s="18"/>
      <c r="G25" s="276" t="s">
        <v>72</v>
      </c>
      <c r="H25" s="276"/>
      <c r="I25" s="208"/>
      <c r="J25" s="78"/>
      <c r="K25" s="18"/>
      <c r="L25" s="56"/>
      <c r="M25" s="78"/>
      <c r="N25" s="56"/>
      <c r="O25" s="88"/>
      <c r="P25" s="56"/>
    </row>
    <row r="26" spans="1:16" ht="18.600000000000001" hidden="1" customHeight="1">
      <c r="A26" s="280"/>
      <c r="B26" s="280"/>
      <c r="C26" s="18"/>
      <c r="D26" s="18"/>
      <c r="E26" s="92"/>
      <c r="F26" s="18"/>
      <c r="G26" s="276" t="s">
        <v>72</v>
      </c>
      <c r="H26" s="276"/>
      <c r="I26" s="208"/>
      <c r="J26" s="78"/>
      <c r="K26" s="18"/>
      <c r="L26" s="56"/>
      <c r="M26" s="78"/>
      <c r="N26" s="56"/>
      <c r="O26" s="88"/>
      <c r="P26" s="56"/>
    </row>
    <row r="27" spans="1:16" ht="32.450000000000003" customHeight="1">
      <c r="A27" s="294" t="s">
        <v>116</v>
      </c>
      <c r="B27" s="295"/>
      <c r="C27" s="54">
        <v>112</v>
      </c>
      <c r="D27" s="18"/>
      <c r="E27" s="92"/>
      <c r="F27" s="18"/>
      <c r="G27" s="276" t="s">
        <v>72</v>
      </c>
      <c r="H27" s="276"/>
      <c r="I27" s="208"/>
      <c r="J27" s="18">
        <f>J28+J29+J30</f>
        <v>0</v>
      </c>
      <c r="K27" s="18">
        <f>K28+K29+K30</f>
        <v>0</v>
      </c>
      <c r="L27" s="56"/>
      <c r="M27" s="18">
        <f>M28+M29+M30</f>
        <v>0</v>
      </c>
      <c r="N27" s="56"/>
      <c r="O27" s="19">
        <f>O28+O29+O30</f>
        <v>0</v>
      </c>
      <c r="P27" s="56"/>
    </row>
    <row r="28" spans="1:16" ht="19.149999999999999" hidden="1" customHeight="1">
      <c r="A28" s="280"/>
      <c r="B28" s="280"/>
      <c r="C28" s="18"/>
      <c r="D28" s="18"/>
      <c r="E28" s="92"/>
      <c r="F28" s="18"/>
      <c r="G28" s="276" t="s">
        <v>72</v>
      </c>
      <c r="H28" s="276"/>
      <c r="I28" s="208"/>
      <c r="J28" s="78"/>
      <c r="K28" s="18"/>
      <c r="L28" s="56"/>
      <c r="M28" s="78"/>
      <c r="N28" s="56"/>
      <c r="O28" s="88"/>
      <c r="P28" s="56"/>
    </row>
    <row r="29" spans="1:16" ht="19.149999999999999" hidden="1" customHeight="1">
      <c r="A29" s="268"/>
      <c r="B29" s="269"/>
      <c r="C29" s="18"/>
      <c r="D29" s="18"/>
      <c r="E29" s="92"/>
      <c r="F29" s="18"/>
      <c r="G29" s="273" t="s">
        <v>72</v>
      </c>
      <c r="H29" s="275"/>
      <c r="I29" s="208"/>
      <c r="J29" s="78"/>
      <c r="K29" s="18"/>
      <c r="L29" s="56"/>
      <c r="M29" s="78"/>
      <c r="N29" s="56"/>
      <c r="O29" s="88"/>
      <c r="P29" s="56"/>
    </row>
    <row r="30" spans="1:16" ht="19.149999999999999" hidden="1" customHeight="1">
      <c r="A30" s="268"/>
      <c r="B30" s="269"/>
      <c r="C30" s="18"/>
      <c r="D30" s="18"/>
      <c r="E30" s="92"/>
      <c r="F30" s="18"/>
      <c r="G30" s="273" t="s">
        <v>72</v>
      </c>
      <c r="H30" s="275"/>
      <c r="I30" s="208"/>
      <c r="J30" s="78"/>
      <c r="K30" s="18"/>
      <c r="L30" s="56"/>
      <c r="M30" s="78"/>
      <c r="N30" s="56"/>
      <c r="O30" s="88"/>
      <c r="P30" s="56"/>
    </row>
    <row r="31" spans="1:16" ht="54" customHeight="1">
      <c r="A31" s="302" t="s">
        <v>117</v>
      </c>
      <c r="B31" s="303"/>
      <c r="C31" s="54">
        <v>111</v>
      </c>
      <c r="D31" s="18"/>
      <c r="E31" s="92"/>
      <c r="F31" s="18"/>
      <c r="G31" s="273" t="s">
        <v>72</v>
      </c>
      <c r="H31" s="275"/>
      <c r="I31" s="19">
        <f>I14-(I23+I27)</f>
        <v>27715.500000000004</v>
      </c>
      <c r="J31" s="19">
        <f>J14-(J23+J27)</f>
        <v>32886.699999999997</v>
      </c>
      <c r="K31" s="18">
        <f>K14-(K23+K27)</f>
        <v>34446.400000000001</v>
      </c>
      <c r="L31" s="56"/>
      <c r="M31" s="18">
        <f>M14-(M23+M27)</f>
        <v>37320.899999999994</v>
      </c>
      <c r="N31" s="56"/>
      <c r="O31" s="19">
        <f>O14-(O23+O27)</f>
        <v>39836.9</v>
      </c>
      <c r="P31" s="56"/>
    </row>
    <row r="32" spans="1:16" ht="20.45" customHeight="1">
      <c r="A32" s="268"/>
      <c r="B32" s="269"/>
      <c r="C32" s="18"/>
      <c r="D32" s="18"/>
      <c r="E32" s="92"/>
      <c r="F32" s="18"/>
      <c r="G32" s="273" t="s">
        <v>72</v>
      </c>
      <c r="H32" s="275"/>
      <c r="I32" s="208"/>
      <c r="J32" s="18"/>
      <c r="K32" s="268"/>
      <c r="L32" s="269"/>
      <c r="M32" s="78"/>
      <c r="N32" s="56"/>
      <c r="O32" s="78"/>
      <c r="P32" s="56"/>
    </row>
    <row r="33" spans="1:16" ht="14.45" customHeight="1"/>
    <row r="34" spans="1:16" ht="14.45" customHeight="1">
      <c r="A34" s="299" t="s">
        <v>467</v>
      </c>
      <c r="B34" s="259"/>
      <c r="C34" s="259"/>
      <c r="D34" s="259"/>
      <c r="E34" s="259"/>
      <c r="F34" s="259"/>
      <c r="G34" s="259"/>
      <c r="H34" s="259"/>
      <c r="I34" s="259"/>
      <c r="J34" s="259"/>
      <c r="K34" s="259"/>
      <c r="L34" s="259"/>
      <c r="M34" s="259"/>
      <c r="N34" s="259"/>
      <c r="O34" s="259"/>
      <c r="P34" s="260"/>
    </row>
    <row r="35" spans="1:16" ht="25.15" customHeight="1">
      <c r="A35" s="276" t="s">
        <v>59</v>
      </c>
      <c r="B35" s="276"/>
      <c r="C35" s="276"/>
      <c r="D35" s="276" t="s">
        <v>58</v>
      </c>
      <c r="E35" s="276"/>
      <c r="F35" s="276"/>
      <c r="G35" s="273" t="s">
        <v>635</v>
      </c>
      <c r="H35" s="274"/>
      <c r="I35" s="274"/>
      <c r="J35" s="275"/>
      <c r="K35" s="273" t="s">
        <v>485</v>
      </c>
      <c r="L35" s="274"/>
      <c r="M35" s="275"/>
      <c r="N35" s="273" t="s">
        <v>587</v>
      </c>
      <c r="O35" s="274"/>
      <c r="P35" s="275"/>
    </row>
    <row r="36" spans="1:16" ht="64.150000000000006" customHeight="1">
      <c r="A36" s="276"/>
      <c r="B36" s="276"/>
      <c r="C36" s="276"/>
      <c r="D36" s="208" t="s">
        <v>89</v>
      </c>
      <c r="E36" s="300" t="s">
        <v>105</v>
      </c>
      <c r="F36" s="300"/>
      <c r="G36" s="304" t="s">
        <v>102</v>
      </c>
      <c r="H36" s="304"/>
      <c r="I36" s="228" t="s">
        <v>103</v>
      </c>
      <c r="J36" s="228" t="s">
        <v>104</v>
      </c>
      <c r="K36" s="228" t="s">
        <v>102</v>
      </c>
      <c r="L36" s="228" t="s">
        <v>103</v>
      </c>
      <c r="M36" s="228" t="s">
        <v>104</v>
      </c>
      <c r="N36" s="228" t="s">
        <v>102</v>
      </c>
      <c r="O36" s="228" t="s">
        <v>103</v>
      </c>
      <c r="P36" s="228" t="s">
        <v>104</v>
      </c>
    </row>
    <row r="37" spans="1:16" ht="20.45" customHeight="1">
      <c r="A37" s="281" t="s">
        <v>66</v>
      </c>
      <c r="B37" s="281"/>
      <c r="C37" s="281"/>
      <c r="D37" s="18"/>
      <c r="E37" s="276"/>
      <c r="F37" s="276"/>
      <c r="G37" s="313">
        <f>G38</f>
        <v>34446.400000000001</v>
      </c>
      <c r="H37" s="276"/>
      <c r="I37" s="208"/>
      <c r="J37" s="223">
        <f>J38</f>
        <v>34446.400000000001</v>
      </c>
      <c r="K37" s="223">
        <f>K38</f>
        <v>37320.899999999994</v>
      </c>
      <c r="L37" s="208"/>
      <c r="M37" s="223">
        <f>M38</f>
        <v>37320.899999999994</v>
      </c>
      <c r="N37" s="223">
        <f>N38</f>
        <v>39836.9</v>
      </c>
      <c r="O37" s="208"/>
      <c r="P37" s="223">
        <f>P38</f>
        <v>39836.9</v>
      </c>
    </row>
    <row r="38" spans="1:16" s="57" customFormat="1" ht="20.45" customHeight="1">
      <c r="A38" s="301" t="s">
        <v>106</v>
      </c>
      <c r="B38" s="301"/>
      <c r="C38" s="301"/>
      <c r="D38" s="224" t="s">
        <v>110</v>
      </c>
      <c r="E38" s="308"/>
      <c r="F38" s="308"/>
      <c r="G38" s="309">
        <f>K14</f>
        <v>34446.400000000001</v>
      </c>
      <c r="H38" s="308"/>
      <c r="I38" s="224"/>
      <c r="J38" s="225">
        <f>G38</f>
        <v>34446.400000000001</v>
      </c>
      <c r="K38" s="225">
        <f>M14</f>
        <v>37320.899999999994</v>
      </c>
      <c r="L38" s="224"/>
      <c r="M38" s="225">
        <f>K38</f>
        <v>37320.899999999994</v>
      </c>
      <c r="N38" s="225">
        <f>O14</f>
        <v>39836.9</v>
      </c>
      <c r="O38" s="224"/>
      <c r="P38" s="225">
        <f>N38</f>
        <v>39836.9</v>
      </c>
    </row>
    <row r="39" spans="1:16" s="57" customFormat="1" ht="20.45" customHeight="1">
      <c r="A39" s="301" t="s">
        <v>107</v>
      </c>
      <c r="B39" s="301"/>
      <c r="C39" s="301"/>
      <c r="D39" s="224" t="s">
        <v>111</v>
      </c>
      <c r="E39" s="308"/>
      <c r="F39" s="308"/>
      <c r="G39" s="308"/>
      <c r="H39" s="308"/>
      <c r="I39" s="224"/>
      <c r="J39" s="224"/>
      <c r="K39" s="224"/>
      <c r="L39" s="224"/>
      <c r="M39" s="224"/>
      <c r="N39" s="224"/>
      <c r="O39" s="224"/>
      <c r="P39" s="224"/>
    </row>
    <row r="40" spans="1:16" ht="20.45" customHeight="1">
      <c r="A40" s="281"/>
      <c r="B40" s="281"/>
      <c r="C40" s="281"/>
      <c r="D40" s="18"/>
      <c r="E40" s="276"/>
      <c r="F40" s="276"/>
      <c r="G40" s="276"/>
      <c r="H40" s="276"/>
      <c r="I40" s="208"/>
      <c r="J40" s="208"/>
      <c r="K40" s="208"/>
      <c r="L40" s="208"/>
      <c r="M40" s="208"/>
      <c r="N40" s="208"/>
      <c r="O40" s="208"/>
      <c r="P40" s="208"/>
    </row>
    <row r="41" spans="1:16" ht="20.45" customHeight="1">
      <c r="A41" s="281" t="s">
        <v>66</v>
      </c>
      <c r="B41" s="281"/>
      <c r="C41" s="281"/>
      <c r="D41" s="18"/>
      <c r="E41" s="276"/>
      <c r="F41" s="276"/>
      <c r="G41" s="313">
        <f>G43</f>
        <v>34446.400000000001</v>
      </c>
      <c r="H41" s="276"/>
      <c r="I41" s="208"/>
      <c r="J41" s="223">
        <f>J43</f>
        <v>34446.400000000001</v>
      </c>
      <c r="K41" s="208">
        <f>K43</f>
        <v>37320.899999999994</v>
      </c>
      <c r="L41" s="208"/>
      <c r="M41" s="208">
        <f>M43</f>
        <v>37320.899999999994</v>
      </c>
      <c r="N41" s="223">
        <f>N43</f>
        <v>39836.9</v>
      </c>
      <c r="O41" s="208"/>
      <c r="P41" s="223">
        <f>P43</f>
        <v>39836.9</v>
      </c>
    </row>
    <row r="42" spans="1:16" s="57" customFormat="1" ht="20.45" customHeight="1">
      <c r="A42" s="301" t="s">
        <v>108</v>
      </c>
      <c r="B42" s="301"/>
      <c r="C42" s="301"/>
      <c r="D42" s="58"/>
      <c r="E42" s="308"/>
      <c r="F42" s="308"/>
      <c r="G42" s="308"/>
      <c r="H42" s="308"/>
      <c r="I42" s="224"/>
      <c r="J42" s="224"/>
      <c r="K42" s="224"/>
      <c r="L42" s="224"/>
      <c r="M42" s="224"/>
      <c r="N42" s="224"/>
      <c r="O42" s="224"/>
      <c r="P42" s="224"/>
    </row>
    <row r="43" spans="1:16" s="57" customFormat="1" ht="20.45" customHeight="1">
      <c r="A43" s="301" t="s">
        <v>109</v>
      </c>
      <c r="B43" s="301"/>
      <c r="C43" s="301"/>
      <c r="D43" s="58"/>
      <c r="E43" s="308"/>
      <c r="F43" s="308"/>
      <c r="G43" s="309">
        <f>K31</f>
        <v>34446.400000000001</v>
      </c>
      <c r="H43" s="308"/>
      <c r="I43" s="224"/>
      <c r="J43" s="225">
        <f>G43</f>
        <v>34446.400000000001</v>
      </c>
      <c r="K43" s="224">
        <f>M31</f>
        <v>37320.899999999994</v>
      </c>
      <c r="L43" s="224"/>
      <c r="M43" s="224">
        <f>K43</f>
        <v>37320.899999999994</v>
      </c>
      <c r="N43" s="225">
        <f>O31</f>
        <v>39836.9</v>
      </c>
      <c r="O43" s="224"/>
      <c r="P43" s="225">
        <f>N43</f>
        <v>39836.9</v>
      </c>
    </row>
    <row r="44" spans="1:16" ht="20.45" customHeight="1">
      <c r="A44" s="281"/>
      <c r="B44" s="281"/>
      <c r="C44" s="281"/>
      <c r="D44" s="18"/>
      <c r="E44" s="276"/>
      <c r="F44" s="276"/>
      <c r="G44" s="276"/>
      <c r="H44" s="276"/>
      <c r="I44" s="208"/>
      <c r="J44" s="208"/>
      <c r="K44" s="208"/>
      <c r="L44" s="208"/>
      <c r="M44" s="208"/>
      <c r="N44" s="208"/>
      <c r="O44" s="208"/>
      <c r="P44" s="208"/>
    </row>
    <row r="45" spans="1:16" ht="19.149999999999999" customHeight="1"/>
    <row r="46" spans="1:16">
      <c r="A46" s="314" t="s">
        <v>468</v>
      </c>
      <c r="B46" s="314"/>
      <c r="C46" s="314"/>
      <c r="D46" s="314"/>
      <c r="E46" s="314"/>
      <c r="F46" s="314"/>
      <c r="G46" s="314"/>
      <c r="H46" s="314"/>
      <c r="I46" s="314"/>
      <c r="J46" s="314"/>
      <c r="K46" s="314"/>
      <c r="L46" s="314"/>
      <c r="M46" s="314"/>
      <c r="N46" s="314"/>
      <c r="O46" s="314"/>
      <c r="P46" s="314"/>
    </row>
    <row r="47" spans="1:16">
      <c r="A47" s="276" t="s">
        <v>59</v>
      </c>
      <c r="B47" s="276"/>
      <c r="C47" s="276" t="s">
        <v>58</v>
      </c>
      <c r="D47" s="276"/>
      <c r="E47" s="276"/>
      <c r="F47" s="276"/>
      <c r="G47" s="276"/>
      <c r="H47" s="276"/>
      <c r="I47" s="288" t="s">
        <v>67</v>
      </c>
      <c r="J47" s="290"/>
      <c r="K47" s="208">
        <v>2016</v>
      </c>
      <c r="L47" s="208">
        <v>2017</v>
      </c>
      <c r="M47" s="208">
        <v>2018</v>
      </c>
      <c r="N47" s="208">
        <v>2019</v>
      </c>
      <c r="O47" s="208">
        <v>2020</v>
      </c>
      <c r="P47" s="208">
        <v>2021</v>
      </c>
    </row>
    <row r="48" spans="1:16" ht="51.6" customHeight="1">
      <c r="A48" s="276"/>
      <c r="B48" s="276"/>
      <c r="C48" s="222" t="s">
        <v>60</v>
      </c>
      <c r="D48" s="222" t="s">
        <v>61</v>
      </c>
      <c r="E48" s="94" t="s">
        <v>62</v>
      </c>
      <c r="F48" s="222" t="s">
        <v>63</v>
      </c>
      <c r="G48" s="222" t="s">
        <v>64</v>
      </c>
      <c r="H48" s="222" t="s">
        <v>65</v>
      </c>
      <c r="I48" s="291"/>
      <c r="J48" s="293"/>
      <c r="K48" s="228" t="s">
        <v>68</v>
      </c>
      <c r="L48" s="228" t="s">
        <v>68</v>
      </c>
      <c r="M48" s="228" t="s">
        <v>69</v>
      </c>
      <c r="N48" s="228" t="s">
        <v>69</v>
      </c>
      <c r="O48" s="228" t="s">
        <v>71</v>
      </c>
      <c r="P48" s="228" t="s">
        <v>71</v>
      </c>
    </row>
    <row r="49" spans="1:16">
      <c r="A49" s="305" t="s">
        <v>66</v>
      </c>
      <c r="B49" s="306"/>
      <c r="C49" s="53"/>
      <c r="D49" s="53"/>
      <c r="E49" s="95"/>
      <c r="F49" s="53"/>
      <c r="G49" s="53"/>
      <c r="H49" s="53"/>
      <c r="I49" s="261"/>
      <c r="J49" s="307"/>
      <c r="K49" s="229" t="s">
        <v>72</v>
      </c>
      <c r="L49" s="229" t="s">
        <v>72</v>
      </c>
      <c r="M49" s="53"/>
      <c r="N49" s="53"/>
      <c r="O49" s="53"/>
      <c r="P49" s="53"/>
    </row>
    <row r="50" spans="1:16" ht="23.45" customHeight="1">
      <c r="A50" s="285"/>
      <c r="B50" s="287"/>
      <c r="C50" s="18"/>
      <c r="D50" s="18"/>
      <c r="E50" s="92"/>
      <c r="F50" s="18"/>
      <c r="G50" s="18"/>
      <c r="H50" s="18"/>
      <c r="I50" s="268"/>
      <c r="J50" s="269"/>
      <c r="K50" s="208" t="s">
        <v>72</v>
      </c>
      <c r="L50" s="208" t="s">
        <v>72</v>
      </c>
      <c r="M50" s="18"/>
      <c r="N50" s="18"/>
      <c r="O50" s="18"/>
      <c r="P50" s="18"/>
    </row>
    <row r="51" spans="1:16" ht="23.45" customHeight="1">
      <c r="A51" s="268"/>
      <c r="B51" s="269"/>
      <c r="C51" s="18"/>
      <c r="D51" s="18"/>
      <c r="E51" s="92"/>
      <c r="F51" s="18"/>
      <c r="G51" s="18"/>
      <c r="H51" s="18"/>
      <c r="I51" s="268"/>
      <c r="J51" s="269"/>
      <c r="K51" s="208" t="s">
        <v>72</v>
      </c>
      <c r="L51" s="208" t="s">
        <v>72</v>
      </c>
      <c r="M51" s="18"/>
      <c r="N51" s="18"/>
      <c r="O51" s="18"/>
      <c r="P51" s="18"/>
    </row>
    <row r="52" spans="1:16" ht="23.45" hidden="1" customHeight="1">
      <c r="A52" s="268"/>
      <c r="B52" s="269"/>
      <c r="C52" s="18"/>
      <c r="D52" s="18"/>
      <c r="E52" s="92"/>
      <c r="F52" s="18"/>
      <c r="G52" s="18"/>
      <c r="H52" s="18"/>
      <c r="I52" s="268"/>
      <c r="J52" s="269"/>
      <c r="K52" s="208" t="s">
        <v>72</v>
      </c>
      <c r="L52" s="208" t="s">
        <v>72</v>
      </c>
      <c r="M52" s="18"/>
      <c r="N52" s="18"/>
      <c r="O52" s="18"/>
      <c r="P52" s="18"/>
    </row>
    <row r="53" spans="1:16" ht="23.45" hidden="1" customHeight="1">
      <c r="A53" s="268"/>
      <c r="B53" s="269"/>
      <c r="C53" s="18"/>
      <c r="D53" s="18"/>
      <c r="E53" s="92"/>
      <c r="F53" s="18"/>
      <c r="G53" s="18"/>
      <c r="H53" s="18"/>
      <c r="I53" s="268"/>
      <c r="J53" s="269"/>
      <c r="K53" s="208" t="s">
        <v>72</v>
      </c>
      <c r="L53" s="208" t="s">
        <v>72</v>
      </c>
      <c r="M53" s="18"/>
      <c r="N53" s="18"/>
      <c r="O53" s="18"/>
      <c r="P53" s="18"/>
    </row>
    <row r="54" spans="1:16" ht="23.45" hidden="1" customHeight="1">
      <c r="A54" s="268"/>
      <c r="B54" s="269"/>
      <c r="C54" s="18"/>
      <c r="D54" s="18"/>
      <c r="E54" s="92"/>
      <c r="F54" s="18"/>
      <c r="G54" s="18"/>
      <c r="H54" s="18"/>
      <c r="I54" s="268"/>
      <c r="J54" s="269"/>
      <c r="K54" s="208" t="s">
        <v>72</v>
      </c>
      <c r="L54" s="208" t="s">
        <v>72</v>
      </c>
      <c r="M54" s="18"/>
      <c r="N54" s="18"/>
      <c r="O54" s="18"/>
      <c r="P54" s="18"/>
    </row>
    <row r="55" spans="1:16" hidden="1">
      <c r="A55" s="268"/>
      <c r="B55" s="262"/>
    </row>
    <row r="56" spans="1:16">
      <c r="A56" s="335" t="s">
        <v>73</v>
      </c>
      <c r="B56" s="335"/>
      <c r="C56" s="335"/>
      <c r="D56" s="335"/>
      <c r="E56" s="335"/>
      <c r="F56" s="335"/>
      <c r="G56" s="335"/>
      <c r="H56" s="335"/>
      <c r="I56" s="335"/>
      <c r="J56" s="335"/>
      <c r="K56" s="335"/>
      <c r="L56" s="335"/>
      <c r="M56" s="335"/>
      <c r="N56" s="335"/>
      <c r="O56" s="335"/>
      <c r="P56" s="336"/>
    </row>
    <row r="57" spans="1:16" ht="21.6" customHeight="1">
      <c r="A57" s="285"/>
      <c r="B57" s="287"/>
      <c r="C57" s="285"/>
      <c r="D57" s="286"/>
      <c r="E57" s="286"/>
      <c r="F57" s="286"/>
      <c r="G57" s="286"/>
      <c r="H57" s="286"/>
      <c r="I57" s="286"/>
      <c r="J57" s="286"/>
      <c r="K57" s="286"/>
      <c r="L57" s="286"/>
      <c r="M57" s="286"/>
      <c r="N57" s="287"/>
      <c r="O57" s="280" t="s">
        <v>58</v>
      </c>
      <c r="P57" s="280"/>
    </row>
    <row r="58" spans="1:16" ht="21.6" customHeight="1">
      <c r="A58" s="281" t="s">
        <v>74</v>
      </c>
      <c r="B58" s="281"/>
      <c r="C58" s="258" t="s">
        <v>23</v>
      </c>
      <c r="D58" s="259"/>
      <c r="E58" s="259"/>
      <c r="F58" s="259"/>
      <c r="G58" s="259"/>
      <c r="H58" s="259"/>
      <c r="I58" s="259"/>
      <c r="J58" s="259"/>
      <c r="K58" s="259"/>
      <c r="L58" s="259"/>
      <c r="M58" s="259"/>
      <c r="N58" s="260"/>
      <c r="O58" s="310" t="s">
        <v>22</v>
      </c>
      <c r="P58" s="310"/>
    </row>
    <row r="59" spans="1:16" ht="21.6" customHeight="1">
      <c r="A59" s="281" t="s">
        <v>75</v>
      </c>
      <c r="B59" s="281"/>
      <c r="C59" s="285" t="s">
        <v>347</v>
      </c>
      <c r="D59" s="286"/>
      <c r="E59" s="286"/>
      <c r="F59" s="286"/>
      <c r="G59" s="286"/>
      <c r="H59" s="286"/>
      <c r="I59" s="286"/>
      <c r="J59" s="286"/>
      <c r="K59" s="286"/>
      <c r="L59" s="286"/>
      <c r="M59" s="286"/>
      <c r="N59" s="287"/>
      <c r="O59" s="310" t="s">
        <v>299</v>
      </c>
      <c r="P59" s="310"/>
    </row>
    <row r="60" spans="1:16" ht="21.6" customHeight="1">
      <c r="A60" s="281" t="s">
        <v>76</v>
      </c>
      <c r="B60" s="281"/>
      <c r="C60" s="337" t="s">
        <v>24</v>
      </c>
      <c r="D60" s="338"/>
      <c r="E60" s="338"/>
      <c r="F60" s="338"/>
      <c r="G60" s="338"/>
      <c r="H60" s="211"/>
      <c r="I60" s="211"/>
      <c r="J60" s="211"/>
      <c r="K60" s="211"/>
      <c r="L60" s="211"/>
      <c r="M60" s="211"/>
      <c r="N60" s="212"/>
      <c r="O60" s="311" t="s">
        <v>21</v>
      </c>
      <c r="P60" s="312"/>
    </row>
    <row r="62" spans="1:16" ht="27" customHeight="1">
      <c r="A62" s="334" t="s">
        <v>469</v>
      </c>
      <c r="B62" s="334"/>
      <c r="C62" s="334"/>
      <c r="D62" s="334"/>
      <c r="E62" s="334"/>
      <c r="F62" s="334"/>
      <c r="G62" s="334"/>
      <c r="H62" s="334"/>
      <c r="I62" s="334"/>
      <c r="J62" s="334"/>
      <c r="K62" s="334"/>
      <c r="L62" s="334"/>
      <c r="M62" s="334"/>
      <c r="N62" s="334"/>
      <c r="O62" s="334"/>
      <c r="P62" s="334"/>
    </row>
    <row r="63" spans="1:16" ht="38.25" customHeight="1">
      <c r="A63" s="328" t="s">
        <v>78</v>
      </c>
      <c r="B63" s="329"/>
      <c r="C63" s="330"/>
      <c r="D63" s="398" t="s">
        <v>268</v>
      </c>
      <c r="E63" s="398"/>
      <c r="F63" s="398"/>
      <c r="G63" s="398"/>
      <c r="H63" s="398"/>
      <c r="I63" s="398"/>
      <c r="J63" s="398"/>
      <c r="K63" s="398"/>
      <c r="L63" s="398"/>
      <c r="M63" s="398"/>
      <c r="N63" s="398"/>
      <c r="O63" s="398"/>
      <c r="P63" s="398"/>
    </row>
    <row r="64" spans="1:16" ht="55.5" customHeight="1">
      <c r="A64" s="331" t="s">
        <v>470</v>
      </c>
      <c r="B64" s="332"/>
      <c r="C64" s="333"/>
      <c r="D64" s="398" t="s">
        <v>455</v>
      </c>
      <c r="E64" s="398"/>
      <c r="F64" s="398"/>
      <c r="G64" s="398"/>
      <c r="H64" s="398"/>
      <c r="I64" s="398"/>
      <c r="J64" s="398"/>
      <c r="K64" s="398"/>
      <c r="L64" s="398"/>
      <c r="M64" s="398"/>
      <c r="N64" s="398"/>
      <c r="O64" s="398"/>
      <c r="P64" s="398"/>
    </row>
    <row r="65" spans="1:16" ht="89.25" customHeight="1">
      <c r="A65" s="322" t="s">
        <v>79</v>
      </c>
      <c r="B65" s="323"/>
      <c r="C65" s="324"/>
      <c r="D65" s="398" t="s">
        <v>269</v>
      </c>
      <c r="E65" s="398"/>
      <c r="F65" s="398"/>
      <c r="G65" s="398"/>
      <c r="H65" s="398"/>
      <c r="I65" s="398"/>
      <c r="J65" s="398"/>
      <c r="K65" s="398"/>
      <c r="L65" s="398"/>
      <c r="M65" s="398"/>
      <c r="N65" s="398"/>
      <c r="O65" s="398"/>
      <c r="P65" s="398"/>
    </row>
    <row r="67" spans="1:16">
      <c r="A67" s="314" t="s">
        <v>77</v>
      </c>
      <c r="B67" s="314"/>
      <c r="C67" s="314"/>
      <c r="D67" s="314"/>
      <c r="E67" s="314"/>
      <c r="F67" s="314"/>
      <c r="G67" s="314"/>
      <c r="H67" s="314"/>
      <c r="I67" s="314"/>
      <c r="J67" s="314"/>
      <c r="K67" s="314"/>
      <c r="L67" s="314"/>
      <c r="M67" s="314"/>
      <c r="N67" s="314"/>
      <c r="O67" s="314"/>
      <c r="P67" s="314"/>
    </row>
    <row r="68" spans="1:16" ht="24" customHeight="1">
      <c r="A68" s="276" t="s">
        <v>80</v>
      </c>
      <c r="B68" s="276" t="s">
        <v>58</v>
      </c>
      <c r="C68" s="288" t="s">
        <v>59</v>
      </c>
      <c r="D68" s="289"/>
      <c r="E68" s="289"/>
      <c r="F68" s="289"/>
      <c r="G68" s="289"/>
      <c r="H68" s="289"/>
      <c r="I68" s="289"/>
      <c r="J68" s="300" t="s">
        <v>84</v>
      </c>
      <c r="K68" s="208">
        <v>2016</v>
      </c>
      <c r="L68" s="208">
        <v>2017</v>
      </c>
      <c r="M68" s="208">
        <v>2018</v>
      </c>
      <c r="N68" s="208">
        <v>2019</v>
      </c>
      <c r="O68" s="208">
        <v>2020</v>
      </c>
      <c r="P68" s="208">
        <v>2021</v>
      </c>
    </row>
    <row r="69" spans="1:16" ht="55.15" customHeight="1">
      <c r="A69" s="276"/>
      <c r="B69" s="276"/>
      <c r="C69" s="325"/>
      <c r="D69" s="326"/>
      <c r="E69" s="326"/>
      <c r="F69" s="326"/>
      <c r="G69" s="326"/>
      <c r="H69" s="326"/>
      <c r="I69" s="326"/>
      <c r="J69" s="300"/>
      <c r="K69" s="59" t="s">
        <v>68</v>
      </c>
      <c r="L69" s="59" t="s">
        <v>68</v>
      </c>
      <c r="M69" s="59" t="s">
        <v>69</v>
      </c>
      <c r="N69" s="59" t="s">
        <v>69</v>
      </c>
      <c r="O69" s="59" t="s">
        <v>71</v>
      </c>
      <c r="P69" s="59" t="s">
        <v>71</v>
      </c>
    </row>
    <row r="70" spans="1:16" ht="22.5" customHeight="1">
      <c r="A70" s="315" t="s">
        <v>81</v>
      </c>
      <c r="B70" s="240" t="s">
        <v>270</v>
      </c>
      <c r="C70" s="354" t="s">
        <v>271</v>
      </c>
      <c r="D70" s="355"/>
      <c r="E70" s="355"/>
      <c r="F70" s="355"/>
      <c r="G70" s="355"/>
      <c r="H70" s="355"/>
      <c r="I70" s="356"/>
      <c r="J70" s="20" t="s">
        <v>253</v>
      </c>
      <c r="K70" s="208" t="s">
        <v>72</v>
      </c>
      <c r="L70" s="208">
        <v>39.5</v>
      </c>
      <c r="M70" s="30">
        <v>35.200000000000003</v>
      </c>
      <c r="N70" s="30">
        <v>35.299999999999997</v>
      </c>
      <c r="O70" s="30">
        <v>35.4</v>
      </c>
      <c r="P70" s="18">
        <v>35.4</v>
      </c>
    </row>
    <row r="71" spans="1:16" ht="36.75" customHeight="1">
      <c r="A71" s="316"/>
      <c r="B71" s="240" t="s">
        <v>272</v>
      </c>
      <c r="C71" s="294" t="s">
        <v>273</v>
      </c>
      <c r="D71" s="327"/>
      <c r="E71" s="327"/>
      <c r="F71" s="327"/>
      <c r="G71" s="327"/>
      <c r="H71" s="327"/>
      <c r="I71" s="295"/>
      <c r="J71" s="20" t="s">
        <v>253</v>
      </c>
      <c r="K71" s="208" t="s">
        <v>72</v>
      </c>
      <c r="L71" s="208">
        <v>85</v>
      </c>
      <c r="M71" s="18">
        <v>80</v>
      </c>
      <c r="N71" s="18">
        <v>80</v>
      </c>
      <c r="O71" s="18">
        <v>80</v>
      </c>
      <c r="P71" s="18">
        <v>80</v>
      </c>
    </row>
    <row r="72" spans="1:16" ht="20.45" customHeight="1">
      <c r="A72" s="315" t="s">
        <v>82</v>
      </c>
      <c r="B72" s="18" t="s">
        <v>286</v>
      </c>
      <c r="C72" s="281" t="s">
        <v>38</v>
      </c>
      <c r="D72" s="281"/>
      <c r="E72" s="281"/>
      <c r="F72" s="281"/>
      <c r="G72" s="281"/>
      <c r="H72" s="281"/>
      <c r="I72" s="281"/>
      <c r="J72" s="18" t="s">
        <v>371</v>
      </c>
      <c r="K72" s="208" t="s">
        <v>72</v>
      </c>
      <c r="L72" s="208">
        <v>16648</v>
      </c>
      <c r="M72" s="18">
        <v>17773</v>
      </c>
      <c r="N72" s="18">
        <v>17861</v>
      </c>
      <c r="O72" s="18">
        <v>17950</v>
      </c>
      <c r="P72" s="18">
        <v>17950</v>
      </c>
    </row>
    <row r="73" spans="1:16" ht="20.45" customHeight="1">
      <c r="A73" s="316"/>
      <c r="B73" s="18" t="s">
        <v>288</v>
      </c>
      <c r="C73" s="281" t="s">
        <v>39</v>
      </c>
      <c r="D73" s="281"/>
      <c r="E73" s="281"/>
      <c r="F73" s="281"/>
      <c r="G73" s="281"/>
      <c r="H73" s="281"/>
      <c r="I73" s="281"/>
      <c r="J73" s="18" t="s">
        <v>371</v>
      </c>
      <c r="K73" s="208" t="s">
        <v>72</v>
      </c>
      <c r="L73" s="208">
        <v>2628</v>
      </c>
      <c r="M73" s="18">
        <v>2910</v>
      </c>
      <c r="N73" s="18">
        <v>2700</v>
      </c>
      <c r="O73" s="18">
        <v>2700</v>
      </c>
      <c r="P73" s="18">
        <v>2700</v>
      </c>
    </row>
    <row r="74" spans="1:16" ht="20.45" customHeight="1">
      <c r="A74" s="219" t="s">
        <v>83</v>
      </c>
      <c r="B74" s="18" t="s">
        <v>292</v>
      </c>
      <c r="C74" s="281" t="s">
        <v>40</v>
      </c>
      <c r="D74" s="281"/>
      <c r="E74" s="281"/>
      <c r="F74" s="281"/>
      <c r="G74" s="281"/>
      <c r="H74" s="281"/>
      <c r="I74" s="281"/>
      <c r="J74" s="18" t="s">
        <v>267</v>
      </c>
      <c r="K74" s="208" t="s">
        <v>72</v>
      </c>
      <c r="L74" s="208">
        <v>3.3</v>
      </c>
      <c r="M74" s="18">
        <v>3.7</v>
      </c>
      <c r="N74" s="18">
        <v>9.1</v>
      </c>
      <c r="O74" s="18">
        <v>9.9</v>
      </c>
      <c r="P74" s="18">
        <v>10.7</v>
      </c>
    </row>
    <row r="75" spans="1:16" ht="19.899999999999999" customHeight="1"/>
    <row r="76" spans="1:16">
      <c r="A76" s="305" t="s">
        <v>471</v>
      </c>
      <c r="B76" s="342"/>
      <c r="C76" s="342"/>
      <c r="D76" s="342"/>
      <c r="E76" s="342"/>
      <c r="F76" s="342"/>
      <c r="G76" s="342"/>
      <c r="H76" s="342"/>
      <c r="I76" s="342"/>
      <c r="J76" s="342"/>
      <c r="K76" s="342"/>
      <c r="L76" s="342"/>
      <c r="M76" s="342"/>
      <c r="N76" s="342"/>
      <c r="O76" s="342"/>
      <c r="P76" s="306"/>
    </row>
    <row r="77" spans="1:16">
      <c r="A77" s="288" t="s">
        <v>59</v>
      </c>
      <c r="B77" s="289"/>
      <c r="C77" s="289"/>
      <c r="D77" s="290"/>
      <c r="E77" s="273" t="s">
        <v>58</v>
      </c>
      <c r="F77" s="275"/>
      <c r="G77" s="276">
        <v>2016</v>
      </c>
      <c r="H77" s="276"/>
      <c r="I77" s="208">
        <v>2017</v>
      </c>
      <c r="J77" s="208">
        <v>2018</v>
      </c>
      <c r="K77" s="280">
        <v>2019</v>
      </c>
      <c r="L77" s="280"/>
      <c r="M77" s="280">
        <v>2020</v>
      </c>
      <c r="N77" s="280"/>
      <c r="O77" s="280">
        <v>2021</v>
      </c>
      <c r="P77" s="280"/>
    </row>
    <row r="78" spans="1:16" ht="31.5">
      <c r="A78" s="291"/>
      <c r="B78" s="292"/>
      <c r="C78" s="292"/>
      <c r="D78" s="293"/>
      <c r="E78" s="2" t="s">
        <v>92</v>
      </c>
      <c r="F78" s="222" t="s">
        <v>93</v>
      </c>
      <c r="G78" s="273" t="s">
        <v>68</v>
      </c>
      <c r="H78" s="275"/>
      <c r="I78" s="208" t="s">
        <v>68</v>
      </c>
      <c r="J78" s="193" t="s">
        <v>69</v>
      </c>
      <c r="K78" s="273" t="s">
        <v>69</v>
      </c>
      <c r="L78" s="275"/>
      <c r="M78" s="276" t="s">
        <v>71</v>
      </c>
      <c r="N78" s="276"/>
      <c r="O78" s="273" t="s">
        <v>71</v>
      </c>
      <c r="P78" s="275"/>
    </row>
    <row r="79" spans="1:16" ht="24" customHeight="1">
      <c r="A79" s="266" t="s">
        <v>218</v>
      </c>
      <c r="B79" s="357"/>
      <c r="C79" s="357"/>
      <c r="D79" s="267"/>
      <c r="E79" s="8" t="s">
        <v>219</v>
      </c>
      <c r="F79" s="222"/>
      <c r="G79" s="193"/>
      <c r="H79" s="194"/>
      <c r="I79" s="3">
        <f>I80+I89+I91+I99+I94</f>
        <v>27715.500000000004</v>
      </c>
      <c r="J79" s="175">
        <f>J80+J89+J91+J96+J99</f>
        <v>32886.699999999997</v>
      </c>
      <c r="K79" s="3">
        <f>K80+K89+K91+K96</f>
        <v>34446.400000000001</v>
      </c>
      <c r="L79" s="229"/>
      <c r="M79" s="3">
        <f>M80+M89+M91+M96+M99</f>
        <v>37320.899999999994</v>
      </c>
      <c r="N79" s="3"/>
      <c r="O79" s="176">
        <f>O80+O89+O91+O96+O99</f>
        <v>39836.9</v>
      </c>
      <c r="P79" s="194"/>
    </row>
    <row r="80" spans="1:16" ht="33.75" customHeight="1">
      <c r="A80" s="399" t="s">
        <v>128</v>
      </c>
      <c r="B80" s="400"/>
      <c r="C80" s="400"/>
      <c r="D80" s="401"/>
      <c r="E80" s="8"/>
      <c r="F80" s="7">
        <v>22</v>
      </c>
      <c r="G80" s="191"/>
      <c r="H80" s="192" t="s">
        <v>72</v>
      </c>
      <c r="I80" s="3">
        <f>SUM(I81:I88)</f>
        <v>5738.4</v>
      </c>
      <c r="J80" s="175">
        <f>J81+J82+J84+J86+J87+J88</f>
        <v>6103.2</v>
      </c>
      <c r="K80" s="3">
        <f>K81+K82+K84+K86+K87+K88</f>
        <v>12076.8</v>
      </c>
      <c r="L80" s="192"/>
      <c r="M80" s="3">
        <f>M81+M82+M84+M86+M87+M88</f>
        <v>15184.3</v>
      </c>
      <c r="N80" s="192"/>
      <c r="O80" s="3">
        <f>O81+O82+O84+O86+O87+O88</f>
        <v>15826.8</v>
      </c>
      <c r="P80" s="192"/>
    </row>
    <row r="81" spans="1:16" ht="33.75" customHeight="1">
      <c r="A81" s="6" t="s">
        <v>184</v>
      </c>
      <c r="B81" s="206"/>
      <c r="C81" s="206"/>
      <c r="D81" s="207"/>
      <c r="E81" s="2" t="s">
        <v>171</v>
      </c>
      <c r="F81" s="222">
        <v>222210</v>
      </c>
      <c r="G81" s="266" t="s">
        <v>72</v>
      </c>
      <c r="H81" s="267"/>
      <c r="I81" s="3">
        <v>36.700000000000003</v>
      </c>
      <c r="J81" s="3">
        <v>15</v>
      </c>
      <c r="K81" s="223">
        <v>20</v>
      </c>
      <c r="L81" s="64"/>
      <c r="M81" s="3">
        <v>20</v>
      </c>
      <c r="N81" s="64"/>
      <c r="O81" s="3">
        <v>20</v>
      </c>
      <c r="P81" s="192"/>
    </row>
    <row r="82" spans="1:16" ht="33.75" customHeight="1">
      <c r="A82" s="6" t="s">
        <v>132</v>
      </c>
      <c r="B82" s="206"/>
      <c r="C82" s="206"/>
      <c r="D82" s="207"/>
      <c r="E82" s="2" t="s">
        <v>162</v>
      </c>
      <c r="F82" s="222">
        <v>222220</v>
      </c>
      <c r="G82" s="266" t="s">
        <v>72</v>
      </c>
      <c r="H82" s="267"/>
      <c r="I82" s="3">
        <v>16.899999999999999</v>
      </c>
      <c r="J82" s="3">
        <v>26.5</v>
      </c>
      <c r="K82" s="223">
        <v>30</v>
      </c>
      <c r="L82" s="192"/>
      <c r="M82" s="3">
        <v>30</v>
      </c>
      <c r="N82" s="192"/>
      <c r="O82" s="3">
        <v>30</v>
      </c>
      <c r="P82" s="192"/>
    </row>
    <row r="83" spans="1:16" ht="33.75" customHeight="1">
      <c r="A83" s="6" t="s">
        <v>188</v>
      </c>
      <c r="B83" s="206"/>
      <c r="C83" s="206"/>
      <c r="D83" s="207"/>
      <c r="E83" s="2" t="s">
        <v>140</v>
      </c>
      <c r="F83" s="222">
        <v>222710</v>
      </c>
      <c r="G83" s="266" t="s">
        <v>72</v>
      </c>
      <c r="H83" s="267"/>
      <c r="I83" s="3">
        <v>10.5</v>
      </c>
      <c r="J83" s="3"/>
      <c r="K83" s="223"/>
      <c r="L83" s="192"/>
      <c r="M83" s="3"/>
      <c r="N83" s="192"/>
      <c r="O83" s="3"/>
      <c r="P83" s="192"/>
    </row>
    <row r="84" spans="1:16" ht="27.75" customHeight="1">
      <c r="A84" s="337" t="s">
        <v>36</v>
      </c>
      <c r="B84" s="338"/>
      <c r="C84" s="338"/>
      <c r="D84" s="397"/>
      <c r="E84" s="2" t="s">
        <v>187</v>
      </c>
      <c r="F84" s="222">
        <v>222910</v>
      </c>
      <c r="G84" s="193"/>
      <c r="H84" s="194" t="s">
        <v>72</v>
      </c>
      <c r="I84" s="208">
        <v>92.2</v>
      </c>
      <c r="J84" s="223">
        <v>60</v>
      </c>
      <c r="K84" s="223">
        <v>50</v>
      </c>
      <c r="L84" s="194"/>
      <c r="M84" s="208">
        <v>60</v>
      </c>
      <c r="N84" s="194"/>
      <c r="O84" s="208">
        <v>60</v>
      </c>
      <c r="P84" s="194"/>
    </row>
    <row r="85" spans="1:16" ht="27.75" customHeight="1">
      <c r="A85" s="6" t="s">
        <v>179</v>
      </c>
      <c r="B85" s="206"/>
      <c r="C85" s="206"/>
      <c r="D85" s="207"/>
      <c r="E85" s="2" t="s">
        <v>168</v>
      </c>
      <c r="F85" s="222">
        <v>222920</v>
      </c>
      <c r="G85" s="266" t="s">
        <v>72</v>
      </c>
      <c r="H85" s="267"/>
      <c r="I85" s="208">
        <v>8.1</v>
      </c>
      <c r="J85" s="223"/>
      <c r="K85" s="223"/>
      <c r="L85" s="194"/>
      <c r="M85" s="208"/>
      <c r="N85" s="194"/>
      <c r="O85" s="208"/>
      <c r="P85" s="194"/>
    </row>
    <row r="86" spans="1:16" ht="27.75" customHeight="1">
      <c r="A86" s="6" t="s">
        <v>123</v>
      </c>
      <c r="B86" s="206"/>
      <c r="C86" s="206"/>
      <c r="D86" s="207"/>
      <c r="E86" s="2" t="s">
        <v>167</v>
      </c>
      <c r="F86" s="222">
        <v>222970</v>
      </c>
      <c r="G86" s="266" t="s">
        <v>72</v>
      </c>
      <c r="H86" s="267"/>
      <c r="I86" s="223">
        <v>97</v>
      </c>
      <c r="J86" s="223">
        <v>117.8</v>
      </c>
      <c r="K86" s="223">
        <v>115</v>
      </c>
      <c r="L86" s="194"/>
      <c r="M86" s="208">
        <v>127.8</v>
      </c>
      <c r="N86" s="194"/>
      <c r="O86" s="208">
        <v>139.80000000000001</v>
      </c>
      <c r="P86" s="194"/>
    </row>
    <row r="87" spans="1:16" ht="27.75" customHeight="1">
      <c r="A87" s="6" t="s">
        <v>131</v>
      </c>
      <c r="B87" s="206"/>
      <c r="C87" s="206"/>
      <c r="D87" s="207"/>
      <c r="E87" s="2" t="s">
        <v>162</v>
      </c>
      <c r="F87" s="222">
        <v>222980</v>
      </c>
      <c r="G87" s="266" t="s">
        <v>72</v>
      </c>
      <c r="H87" s="267"/>
      <c r="I87" s="208">
        <v>0.6</v>
      </c>
      <c r="J87" s="223"/>
      <c r="K87" s="223"/>
      <c r="L87" s="194"/>
      <c r="M87" s="208"/>
      <c r="N87" s="194"/>
      <c r="O87" s="208"/>
      <c r="P87" s="194"/>
    </row>
    <row r="88" spans="1:16" ht="27.75" customHeight="1">
      <c r="A88" s="337" t="s">
        <v>406</v>
      </c>
      <c r="B88" s="338"/>
      <c r="C88" s="338"/>
      <c r="D88" s="397"/>
      <c r="E88" s="2"/>
      <c r="F88" s="222">
        <v>222990</v>
      </c>
      <c r="G88" s="193"/>
      <c r="H88" s="194" t="s">
        <v>72</v>
      </c>
      <c r="I88" s="223">
        <v>5476.4</v>
      </c>
      <c r="J88" s="223">
        <v>5883.9</v>
      </c>
      <c r="K88" s="223">
        <v>11861.8</v>
      </c>
      <c r="L88" s="194"/>
      <c r="M88" s="223">
        <v>14946.5</v>
      </c>
      <c r="N88" s="242"/>
      <c r="O88" s="223">
        <v>15577</v>
      </c>
      <c r="P88" s="194"/>
    </row>
    <row r="89" spans="1:16" ht="25.5" customHeight="1">
      <c r="A89" s="399" t="s">
        <v>332</v>
      </c>
      <c r="B89" s="400"/>
      <c r="C89" s="400"/>
      <c r="D89" s="401"/>
      <c r="E89" s="2"/>
      <c r="F89" s="7">
        <v>27</v>
      </c>
      <c r="G89" s="191"/>
      <c r="H89" s="192" t="s">
        <v>72</v>
      </c>
      <c r="I89" s="3">
        <f>I90</f>
        <v>17591.900000000001</v>
      </c>
      <c r="J89" s="3">
        <f>J90</f>
        <v>20854.099999999999</v>
      </c>
      <c r="K89" s="3">
        <f>K90</f>
        <v>12861</v>
      </c>
      <c r="L89" s="192"/>
      <c r="M89" s="229">
        <f>M90</f>
        <v>10099.299999999999</v>
      </c>
      <c r="N89" s="192"/>
      <c r="O89" s="229">
        <f>O90</f>
        <v>10967.7</v>
      </c>
      <c r="P89" s="194"/>
    </row>
    <row r="90" spans="1:16" ht="18.75" customHeight="1">
      <c r="A90" s="350" t="s">
        <v>197</v>
      </c>
      <c r="B90" s="264"/>
      <c r="C90" s="264"/>
      <c r="D90" s="265"/>
      <c r="E90" s="2" t="s">
        <v>196</v>
      </c>
      <c r="F90" s="222">
        <v>272900</v>
      </c>
      <c r="G90" s="193"/>
      <c r="H90" s="194" t="s">
        <v>72</v>
      </c>
      <c r="I90" s="208">
        <v>17591.900000000001</v>
      </c>
      <c r="J90" s="223">
        <v>20854.099999999999</v>
      </c>
      <c r="K90" s="223">
        <v>12861</v>
      </c>
      <c r="L90" s="194"/>
      <c r="M90" s="208">
        <v>10099.299999999999</v>
      </c>
      <c r="N90" s="194"/>
      <c r="O90" s="208">
        <v>10967.7</v>
      </c>
      <c r="P90" s="194"/>
    </row>
    <row r="91" spans="1:16" ht="22.5" customHeight="1">
      <c r="A91" s="343" t="s">
        <v>333</v>
      </c>
      <c r="B91" s="278"/>
      <c r="C91" s="278"/>
      <c r="D91" s="279"/>
      <c r="E91" s="2"/>
      <c r="F91" s="7">
        <v>28</v>
      </c>
      <c r="G91" s="193"/>
      <c r="H91" s="194" t="s">
        <v>72</v>
      </c>
      <c r="I91" s="229">
        <f>I92+I93</f>
        <v>4369.7</v>
      </c>
      <c r="J91" s="229">
        <f>J92+J93</f>
        <v>5599.9</v>
      </c>
      <c r="K91" s="3">
        <f>K92+K93</f>
        <v>9158.6</v>
      </c>
      <c r="L91" s="192"/>
      <c r="M91" s="3">
        <f>M92+M93</f>
        <v>11687.3</v>
      </c>
      <c r="N91" s="192"/>
      <c r="O91" s="3">
        <f>O92+O93</f>
        <v>12692.4</v>
      </c>
      <c r="P91" s="194"/>
    </row>
    <row r="92" spans="1:16" ht="22.5" customHeight="1">
      <c r="A92" s="350" t="s">
        <v>195</v>
      </c>
      <c r="B92" s="264"/>
      <c r="C92" s="264"/>
      <c r="D92" s="265"/>
      <c r="E92" s="2" t="s">
        <v>37</v>
      </c>
      <c r="F92" s="222">
        <v>281211</v>
      </c>
      <c r="G92" s="193"/>
      <c r="H92" s="194" t="s">
        <v>72</v>
      </c>
      <c r="I92" s="208"/>
      <c r="J92" s="3"/>
      <c r="K92" s="3"/>
      <c r="L92" s="192"/>
      <c r="M92" s="229"/>
      <c r="N92" s="192"/>
      <c r="O92" s="229"/>
      <c r="P92" s="194"/>
    </row>
    <row r="93" spans="1:16" ht="24" customHeight="1">
      <c r="A93" s="350" t="s">
        <v>497</v>
      </c>
      <c r="B93" s="264"/>
      <c r="C93" s="264"/>
      <c r="D93" s="265"/>
      <c r="E93" s="2" t="s">
        <v>37</v>
      </c>
      <c r="F93" s="222">
        <v>281230</v>
      </c>
      <c r="G93" s="193"/>
      <c r="H93" s="194" t="s">
        <v>72</v>
      </c>
      <c r="I93" s="208">
        <v>4369.7</v>
      </c>
      <c r="J93" s="223">
        <v>5599.9</v>
      </c>
      <c r="K93" s="223">
        <v>9158.6</v>
      </c>
      <c r="L93" s="194"/>
      <c r="M93" s="3">
        <v>11687.3</v>
      </c>
      <c r="N93" s="194"/>
      <c r="O93" s="208">
        <v>12692.4</v>
      </c>
      <c r="P93" s="194"/>
    </row>
    <row r="94" spans="1:16" ht="24" customHeight="1">
      <c r="A94" s="343" t="s">
        <v>324</v>
      </c>
      <c r="B94" s="278"/>
      <c r="C94" s="278"/>
      <c r="D94" s="279"/>
      <c r="E94" s="8"/>
      <c r="F94" s="7">
        <v>33</v>
      </c>
      <c r="G94" s="266" t="s">
        <v>72</v>
      </c>
      <c r="H94" s="267"/>
      <c r="I94" s="229">
        <f>SUM(I95:I97)</f>
        <v>15.5</v>
      </c>
      <c r="J94" s="3">
        <f>J96</f>
        <v>329.5</v>
      </c>
      <c r="K94" s="3">
        <f>K96</f>
        <v>350</v>
      </c>
      <c r="L94" s="192"/>
      <c r="M94" s="3">
        <f>M96</f>
        <v>350</v>
      </c>
      <c r="N94" s="192"/>
      <c r="O94" s="3">
        <f>O96</f>
        <v>350</v>
      </c>
      <c r="P94" s="192"/>
    </row>
    <row r="95" spans="1:16" ht="24" customHeight="1">
      <c r="A95" s="389" t="s">
        <v>130</v>
      </c>
      <c r="B95" s="271"/>
      <c r="C95" s="271"/>
      <c r="D95" s="272"/>
      <c r="E95" s="2" t="s">
        <v>160</v>
      </c>
      <c r="F95" s="222">
        <v>333110</v>
      </c>
      <c r="G95" s="191"/>
      <c r="H95" s="192"/>
      <c r="I95" s="208">
        <v>6.8</v>
      </c>
      <c r="J95" s="3"/>
      <c r="K95" s="3"/>
      <c r="L95" s="192"/>
      <c r="M95" s="3"/>
      <c r="N95" s="192"/>
      <c r="O95" s="3"/>
      <c r="P95" s="192"/>
    </row>
    <row r="96" spans="1:16" ht="24" customHeight="1">
      <c r="A96" s="350" t="s">
        <v>129</v>
      </c>
      <c r="B96" s="264"/>
      <c r="C96" s="264"/>
      <c r="D96" s="265"/>
      <c r="E96" s="2" t="s">
        <v>157</v>
      </c>
      <c r="F96" s="222">
        <v>336110</v>
      </c>
      <c r="G96" s="266" t="s">
        <v>72</v>
      </c>
      <c r="H96" s="267"/>
      <c r="I96" s="208">
        <v>6.5</v>
      </c>
      <c r="J96" s="223">
        <v>329.5</v>
      </c>
      <c r="K96" s="223">
        <v>350</v>
      </c>
      <c r="L96" s="194"/>
      <c r="M96" s="223">
        <v>350</v>
      </c>
      <c r="N96" s="194"/>
      <c r="O96" s="223">
        <v>350</v>
      </c>
      <c r="P96" s="194"/>
    </row>
    <row r="97" spans="1:16" ht="24" customHeight="1">
      <c r="A97" s="389" t="s">
        <v>361</v>
      </c>
      <c r="B97" s="271"/>
      <c r="C97" s="271"/>
      <c r="D97" s="272"/>
      <c r="E97" s="2" t="s">
        <v>157</v>
      </c>
      <c r="F97" s="222">
        <v>339110</v>
      </c>
      <c r="G97" s="266" t="s">
        <v>72</v>
      </c>
      <c r="H97" s="267"/>
      <c r="I97" s="208">
        <v>2.2000000000000002</v>
      </c>
      <c r="J97" s="223"/>
      <c r="K97" s="223"/>
      <c r="L97" s="194"/>
      <c r="M97" s="223"/>
      <c r="N97" s="194"/>
      <c r="O97" s="223"/>
      <c r="P97" s="194"/>
    </row>
    <row r="98" spans="1:16" ht="15.75" customHeight="1">
      <c r="A98" s="399" t="s">
        <v>48</v>
      </c>
      <c r="B98" s="400"/>
      <c r="C98" s="400"/>
      <c r="D98" s="401"/>
      <c r="E98" s="8" t="s">
        <v>219</v>
      </c>
      <c r="F98" s="222"/>
      <c r="G98" s="193"/>
      <c r="H98" s="194"/>
      <c r="I98" s="208"/>
      <c r="J98" s="3"/>
      <c r="K98" s="3"/>
      <c r="L98" s="194"/>
      <c r="M98" s="3"/>
      <c r="N98" s="242"/>
      <c r="O98" s="3"/>
      <c r="P98" s="194"/>
    </row>
    <row r="99" spans="1:16">
      <c r="A99" s="6" t="s">
        <v>128</v>
      </c>
      <c r="B99" s="206"/>
      <c r="C99" s="206"/>
      <c r="D99" s="207"/>
      <c r="E99" s="2"/>
      <c r="F99" s="7">
        <v>22</v>
      </c>
      <c r="G99" s="193"/>
      <c r="H99" s="194"/>
      <c r="I99" s="229">
        <f>I100</f>
        <v>0</v>
      </c>
      <c r="J99" s="3">
        <f>J100</f>
        <v>0</v>
      </c>
      <c r="K99" s="3">
        <f>K100</f>
        <v>0</v>
      </c>
      <c r="L99" s="176"/>
      <c r="M99" s="3">
        <f>M100</f>
        <v>0</v>
      </c>
      <c r="N99" s="176"/>
      <c r="O99" s="3">
        <f>O100</f>
        <v>0</v>
      </c>
      <c r="P99" s="176"/>
    </row>
    <row r="100" spans="1:16">
      <c r="A100" s="6" t="s">
        <v>181</v>
      </c>
      <c r="B100" s="206"/>
      <c r="C100" s="206"/>
      <c r="D100" s="207"/>
      <c r="E100" s="2"/>
      <c r="F100" s="222">
        <v>222990</v>
      </c>
      <c r="G100" s="193"/>
      <c r="H100" s="194"/>
      <c r="I100" s="208"/>
      <c r="J100" s="223"/>
      <c r="K100" s="223"/>
      <c r="L100" s="194"/>
      <c r="M100" s="10"/>
      <c r="N100" s="13"/>
      <c r="O100" s="223"/>
      <c r="P100" s="194"/>
    </row>
    <row r="101" spans="1:16" ht="22.15" customHeight="1">
      <c r="A101" s="305" t="s">
        <v>239</v>
      </c>
      <c r="B101" s="342"/>
      <c r="C101" s="342"/>
      <c r="D101" s="342"/>
      <c r="E101" s="342"/>
      <c r="F101" s="342"/>
      <c r="G101" s="342"/>
      <c r="H101" s="342"/>
      <c r="I101" s="342"/>
      <c r="J101" s="342"/>
      <c r="K101" s="342"/>
      <c r="L101" s="342"/>
      <c r="M101" s="342"/>
      <c r="N101" s="342"/>
      <c r="O101" s="342"/>
      <c r="P101" s="306"/>
    </row>
    <row r="102" spans="1:16" ht="19.899999999999999" hidden="1" customHeight="1">
      <c r="A102" s="276" t="s">
        <v>59</v>
      </c>
      <c r="B102" s="276"/>
      <c r="C102" s="276"/>
      <c r="D102" s="276"/>
      <c r="E102" s="276" t="s">
        <v>58</v>
      </c>
      <c r="F102" s="276"/>
      <c r="G102" s="276"/>
      <c r="H102" s="276"/>
      <c r="I102" s="351" t="s">
        <v>98</v>
      </c>
      <c r="J102" s="351" t="s">
        <v>97</v>
      </c>
      <c r="K102" s="351" t="s">
        <v>96</v>
      </c>
      <c r="L102" s="209">
        <v>2015</v>
      </c>
      <c r="M102" s="351" t="s">
        <v>94</v>
      </c>
      <c r="N102" s="208">
        <v>2016</v>
      </c>
      <c r="O102" s="208">
        <v>2017</v>
      </c>
      <c r="P102" s="208">
        <v>2018</v>
      </c>
    </row>
    <row r="103" spans="1:16" ht="66" hidden="1" customHeight="1">
      <c r="A103" s="276"/>
      <c r="B103" s="276"/>
      <c r="C103" s="276"/>
      <c r="D103" s="276"/>
      <c r="E103" s="2" t="s">
        <v>99</v>
      </c>
      <c r="F103" s="208" t="s">
        <v>92</v>
      </c>
      <c r="G103" s="228" t="s">
        <v>70</v>
      </c>
      <c r="H103" s="222" t="s">
        <v>93</v>
      </c>
      <c r="I103" s="351"/>
      <c r="J103" s="351"/>
      <c r="K103" s="351"/>
      <c r="L103" s="65" t="s">
        <v>95</v>
      </c>
      <c r="M103" s="351"/>
      <c r="N103" s="228" t="s">
        <v>70</v>
      </c>
      <c r="O103" s="228" t="s">
        <v>71</v>
      </c>
      <c r="P103" s="228" t="s">
        <v>71</v>
      </c>
    </row>
    <row r="104" spans="1:16" hidden="1">
      <c r="A104" s="273">
        <v>1</v>
      </c>
      <c r="B104" s="274"/>
      <c r="C104" s="274"/>
      <c r="D104" s="275"/>
      <c r="E104" s="2">
        <v>2</v>
      </c>
      <c r="F104" s="208">
        <v>3</v>
      </c>
      <c r="G104" s="208">
        <v>4</v>
      </c>
      <c r="H104" s="208">
        <v>5</v>
      </c>
      <c r="I104" s="208">
        <v>6</v>
      </c>
      <c r="J104" s="208">
        <v>7</v>
      </c>
      <c r="K104" s="208">
        <v>8</v>
      </c>
      <c r="L104" s="208">
        <v>9</v>
      </c>
      <c r="M104" s="208" t="s">
        <v>100</v>
      </c>
      <c r="N104" s="208">
        <v>11</v>
      </c>
      <c r="O104" s="208">
        <v>12</v>
      </c>
      <c r="P104" s="208">
        <v>13</v>
      </c>
    </row>
    <row r="105" spans="1:16" ht="22.9" hidden="1" customHeight="1">
      <c r="A105" s="268"/>
      <c r="B105" s="262"/>
      <c r="C105" s="262"/>
      <c r="D105" s="269"/>
      <c r="E105" s="92"/>
      <c r="F105" s="18"/>
      <c r="G105" s="18"/>
      <c r="H105" s="18"/>
      <c r="I105" s="18"/>
      <c r="J105" s="18"/>
      <c r="K105" s="18"/>
      <c r="L105" s="18"/>
      <c r="M105" s="18"/>
      <c r="N105" s="18"/>
      <c r="O105" s="18"/>
      <c r="P105" s="18"/>
    </row>
    <row r="106" spans="1:16" ht="22.9" hidden="1" customHeight="1">
      <c r="A106" s="268"/>
      <c r="B106" s="262"/>
      <c r="C106" s="262"/>
      <c r="D106" s="269"/>
      <c r="E106" s="92"/>
      <c r="F106" s="18"/>
      <c r="G106" s="18"/>
      <c r="H106" s="18"/>
      <c r="I106" s="18"/>
      <c r="J106" s="18"/>
      <c r="K106" s="18"/>
      <c r="L106" s="18"/>
      <c r="M106" s="18"/>
      <c r="N106" s="18"/>
      <c r="O106" s="18"/>
      <c r="P106" s="18"/>
    </row>
    <row r="107" spans="1:16" ht="22.9" hidden="1" customHeight="1">
      <c r="A107" s="268"/>
      <c r="B107" s="262"/>
      <c r="C107" s="262"/>
      <c r="D107" s="269"/>
      <c r="E107" s="92"/>
      <c r="F107" s="18"/>
      <c r="G107" s="18"/>
      <c r="H107" s="18"/>
      <c r="I107" s="18"/>
      <c r="J107" s="18"/>
      <c r="K107" s="18"/>
      <c r="L107" s="18"/>
      <c r="M107" s="18"/>
      <c r="N107" s="18"/>
      <c r="O107" s="18"/>
      <c r="P107" s="18"/>
    </row>
    <row r="108" spans="1:16" ht="22.9" hidden="1" customHeight="1">
      <c r="A108" s="268"/>
      <c r="B108" s="262"/>
      <c r="C108" s="262"/>
      <c r="D108" s="269"/>
      <c r="E108" s="92"/>
      <c r="F108" s="18"/>
      <c r="G108" s="18"/>
      <c r="H108" s="18"/>
      <c r="I108" s="18"/>
      <c r="J108" s="18"/>
      <c r="K108" s="18"/>
      <c r="L108" s="18"/>
      <c r="M108" s="18"/>
      <c r="N108" s="18"/>
      <c r="O108" s="18"/>
      <c r="P108" s="18"/>
    </row>
    <row r="109" spans="1:16" ht="22.9" hidden="1" customHeight="1">
      <c r="A109" s="268"/>
      <c r="B109" s="262"/>
      <c r="C109" s="262"/>
      <c r="D109" s="269"/>
      <c r="E109" s="92"/>
      <c r="F109" s="18"/>
      <c r="G109" s="18"/>
      <c r="H109" s="18"/>
      <c r="I109" s="18"/>
      <c r="J109" s="18"/>
      <c r="K109" s="18"/>
      <c r="L109" s="18"/>
      <c r="M109" s="18"/>
      <c r="N109" s="18"/>
      <c r="O109" s="18"/>
      <c r="P109" s="18"/>
    </row>
    <row r="110" spans="1:16" ht="22.9" hidden="1" customHeight="1">
      <c r="A110" s="268"/>
      <c r="B110" s="262"/>
      <c r="C110" s="262"/>
      <c r="D110" s="269"/>
      <c r="E110" s="92"/>
      <c r="F110" s="18"/>
      <c r="G110" s="18"/>
      <c r="H110" s="18"/>
      <c r="I110" s="18"/>
      <c r="J110" s="18"/>
      <c r="K110" s="18"/>
      <c r="L110" s="18"/>
      <c r="M110" s="18"/>
      <c r="N110" s="18"/>
      <c r="O110" s="18"/>
      <c r="P110" s="18"/>
    </row>
    <row r="111" spans="1:16" ht="22.9" hidden="1" customHeight="1">
      <c r="A111" s="268"/>
      <c r="B111" s="262"/>
      <c r="C111" s="262"/>
      <c r="D111" s="269"/>
      <c r="E111" s="92"/>
      <c r="F111" s="18"/>
      <c r="G111" s="18"/>
      <c r="H111" s="18"/>
      <c r="I111" s="18"/>
      <c r="J111" s="18"/>
      <c r="K111" s="18"/>
      <c r="L111" s="18"/>
      <c r="M111" s="18"/>
      <c r="N111" s="18"/>
      <c r="O111" s="18"/>
      <c r="P111" s="18"/>
    </row>
    <row r="112" spans="1:16" ht="23.45" hidden="1" customHeight="1"/>
    <row r="113" spans="1:16" s="66" customFormat="1" ht="24.6" customHeight="1">
      <c r="A113" s="248" t="s">
        <v>636</v>
      </c>
      <c r="B113" s="249"/>
      <c r="C113" s="249"/>
      <c r="D113" s="249"/>
      <c r="E113" s="249"/>
      <c r="F113" s="249"/>
      <c r="G113" s="249"/>
      <c r="H113" s="249"/>
      <c r="I113" s="249"/>
      <c r="J113" s="249"/>
      <c r="K113" s="249"/>
      <c r="L113" s="249"/>
      <c r="M113" s="249"/>
      <c r="N113" s="249"/>
      <c r="O113" s="249"/>
      <c r="P113" s="250"/>
    </row>
    <row r="114" spans="1:16" s="66" customFormat="1" ht="24.6" customHeight="1">
      <c r="A114" s="251" t="s">
        <v>612</v>
      </c>
      <c r="B114" s="252"/>
      <c r="C114" s="252"/>
      <c r="D114" s="252"/>
      <c r="E114" s="252"/>
      <c r="F114" s="252"/>
      <c r="G114" s="252"/>
      <c r="H114" s="252"/>
      <c r="I114" s="252"/>
      <c r="J114" s="252"/>
      <c r="K114" s="252"/>
      <c r="L114" s="252"/>
      <c r="M114" s="252"/>
      <c r="N114" s="252"/>
      <c r="O114" s="252"/>
      <c r="P114" s="253"/>
    </row>
    <row r="115" spans="1:16" s="66" customFormat="1" ht="24.6" customHeight="1">
      <c r="A115" s="251" t="s">
        <v>613</v>
      </c>
      <c r="B115" s="252"/>
      <c r="C115" s="252"/>
      <c r="D115" s="252"/>
      <c r="E115" s="252"/>
      <c r="F115" s="252"/>
      <c r="G115" s="252"/>
      <c r="H115" s="252"/>
      <c r="I115" s="252"/>
      <c r="J115" s="252"/>
      <c r="K115" s="252"/>
      <c r="L115" s="252"/>
      <c r="M115" s="252"/>
      <c r="N115" s="252"/>
      <c r="O115" s="252"/>
      <c r="P115" s="253"/>
    </row>
    <row r="116" spans="1:16" s="66" customFormat="1" ht="24.6" customHeight="1">
      <c r="A116" s="254" t="s">
        <v>101</v>
      </c>
      <c r="B116" s="255"/>
      <c r="C116" s="255"/>
      <c r="D116" s="255"/>
      <c r="E116" s="255"/>
      <c r="F116" s="255"/>
      <c r="G116" s="255"/>
      <c r="H116" s="255"/>
      <c r="I116" s="255"/>
      <c r="J116" s="255"/>
      <c r="K116" s="255"/>
      <c r="L116" s="255"/>
      <c r="M116" s="255"/>
      <c r="N116" s="255"/>
      <c r="O116" s="255"/>
      <c r="P116" s="256"/>
    </row>
    <row r="118" spans="1:16" ht="38.450000000000003" customHeight="1">
      <c r="A118" s="257" t="s">
        <v>472</v>
      </c>
      <c r="B118" s="257"/>
      <c r="C118" s="257"/>
      <c r="D118" s="257"/>
      <c r="E118" s="257"/>
      <c r="F118" s="257"/>
      <c r="G118" s="257"/>
      <c r="H118" s="257"/>
      <c r="I118" s="257"/>
      <c r="J118" s="257"/>
      <c r="K118" s="257"/>
      <c r="L118" s="257"/>
      <c r="M118" s="257"/>
      <c r="N118" s="257"/>
      <c r="O118" s="257"/>
      <c r="P118" s="257"/>
    </row>
  </sheetData>
  <mergeCells count="196">
    <mergeCell ref="A95:D95"/>
    <mergeCell ref="A97:D97"/>
    <mergeCell ref="G97:H97"/>
    <mergeCell ref="A118:P118"/>
    <mergeCell ref="A110:D110"/>
    <mergeCell ref="A111:D111"/>
    <mergeCell ref="A113:P113"/>
    <mergeCell ref="A114:P114"/>
    <mergeCell ref="A115:P115"/>
    <mergeCell ref="A116:P116"/>
    <mergeCell ref="A109:D109"/>
    <mergeCell ref="K102:K103"/>
    <mergeCell ref="M102:M103"/>
    <mergeCell ref="A106:D106"/>
    <mergeCell ref="A107:D107"/>
    <mergeCell ref="J102:J103"/>
    <mergeCell ref="A108:D108"/>
    <mergeCell ref="A102:D103"/>
    <mergeCell ref="E102:H102"/>
    <mergeCell ref="I102:I103"/>
    <mergeCell ref="A104:D104"/>
    <mergeCell ref="A105:D105"/>
    <mergeCell ref="A90:D90"/>
    <mergeCell ref="A84:D84"/>
    <mergeCell ref="A80:D80"/>
    <mergeCell ref="A101:P101"/>
    <mergeCell ref="A91:D91"/>
    <mergeCell ref="A93:D93"/>
    <mergeCell ref="A98:D98"/>
    <mergeCell ref="A76:P76"/>
    <mergeCell ref="A77:D78"/>
    <mergeCell ref="E77:F77"/>
    <mergeCell ref="G77:H77"/>
    <mergeCell ref="K77:L77"/>
    <mergeCell ref="M77:N77"/>
    <mergeCell ref="O77:P77"/>
    <mergeCell ref="G78:H78"/>
    <mergeCell ref="K78:L78"/>
    <mergeCell ref="M78:N78"/>
    <mergeCell ref="O78:P78"/>
    <mergeCell ref="A88:D88"/>
    <mergeCell ref="A79:D79"/>
    <mergeCell ref="A92:D92"/>
    <mergeCell ref="A96:D96"/>
    <mergeCell ref="G96:H96"/>
    <mergeCell ref="A94:D94"/>
    <mergeCell ref="C74:I74"/>
    <mergeCell ref="C72:I72"/>
    <mergeCell ref="C70:I70"/>
    <mergeCell ref="A68:A69"/>
    <mergeCell ref="B68:B69"/>
    <mergeCell ref="C68:I69"/>
    <mergeCell ref="A89:D89"/>
    <mergeCell ref="G86:H86"/>
    <mergeCell ref="G87:H87"/>
    <mergeCell ref="G81:H81"/>
    <mergeCell ref="G82:H82"/>
    <mergeCell ref="G83:H83"/>
    <mergeCell ref="G85:H85"/>
    <mergeCell ref="J68:J69"/>
    <mergeCell ref="C73:I73"/>
    <mergeCell ref="O60:P60"/>
    <mergeCell ref="C71:I71"/>
    <mergeCell ref="A63:C63"/>
    <mergeCell ref="D63:P63"/>
    <mergeCell ref="A64:C64"/>
    <mergeCell ref="D64:P64"/>
    <mergeCell ref="A65:C65"/>
    <mergeCell ref="D65:P65"/>
    <mergeCell ref="A67:P67"/>
    <mergeCell ref="A70:A71"/>
    <mergeCell ref="A72:A73"/>
    <mergeCell ref="O57:P57"/>
    <mergeCell ref="A58:B58"/>
    <mergeCell ref="A62:P62"/>
    <mergeCell ref="C60:G60"/>
    <mergeCell ref="C58:N58"/>
    <mergeCell ref="O58:P58"/>
    <mergeCell ref="A59:B59"/>
    <mergeCell ref="C59:N59"/>
    <mergeCell ref="O59:P59"/>
    <mergeCell ref="A60:B60"/>
    <mergeCell ref="A53:B53"/>
    <mergeCell ref="I53:J53"/>
    <mergeCell ref="A51:B51"/>
    <mergeCell ref="I51:J51"/>
    <mergeCell ref="A57:B57"/>
    <mergeCell ref="C57:N57"/>
    <mergeCell ref="A55:B55"/>
    <mergeCell ref="A56:P56"/>
    <mergeCell ref="A41:C41"/>
    <mergeCell ref="E41:F41"/>
    <mergeCell ref="G41:H41"/>
    <mergeCell ref="A42:C42"/>
    <mergeCell ref="E42:F42"/>
    <mergeCell ref="G42:H42"/>
    <mergeCell ref="A50:B50"/>
    <mergeCell ref="I50:J50"/>
    <mergeCell ref="A43:C43"/>
    <mergeCell ref="E43:F43"/>
    <mergeCell ref="G43:H43"/>
    <mergeCell ref="A44:C44"/>
    <mergeCell ref="E44:F44"/>
    <mergeCell ref="G44:H44"/>
    <mergeCell ref="A54:B54"/>
    <mergeCell ref="I54:J54"/>
    <mergeCell ref="A46:P46"/>
    <mergeCell ref="A47:B48"/>
    <mergeCell ref="A52:B52"/>
    <mergeCell ref="I52:J52"/>
    <mergeCell ref="C47:H47"/>
    <mergeCell ref="I47:J48"/>
    <mergeCell ref="A49:B49"/>
    <mergeCell ref="I49:J49"/>
    <mergeCell ref="A39:C39"/>
    <mergeCell ref="E39:F39"/>
    <mergeCell ref="G39:H39"/>
    <mergeCell ref="A40:C40"/>
    <mergeCell ref="E40:F40"/>
    <mergeCell ref="G40:H40"/>
    <mergeCell ref="A37:C37"/>
    <mergeCell ref="E37:F37"/>
    <mergeCell ref="G37:H37"/>
    <mergeCell ref="A38:C38"/>
    <mergeCell ref="E38:F38"/>
    <mergeCell ref="G38:H38"/>
    <mergeCell ref="A34:P34"/>
    <mergeCell ref="A35:C36"/>
    <mergeCell ref="D35:F35"/>
    <mergeCell ref="G35:J35"/>
    <mergeCell ref="K35:M35"/>
    <mergeCell ref="N35:P35"/>
    <mergeCell ref="E36:F36"/>
    <mergeCell ref="G36:H36"/>
    <mergeCell ref="A32:B32"/>
    <mergeCell ref="G32:H32"/>
    <mergeCell ref="A30:B30"/>
    <mergeCell ref="G30:H30"/>
    <mergeCell ref="A29:B29"/>
    <mergeCell ref="G29:H29"/>
    <mergeCell ref="K32:L32"/>
    <mergeCell ref="A28:B28"/>
    <mergeCell ref="G28:H28"/>
    <mergeCell ref="A26:B26"/>
    <mergeCell ref="G26:H26"/>
    <mergeCell ref="A27:B27"/>
    <mergeCell ref="G27:H27"/>
    <mergeCell ref="A31:B31"/>
    <mergeCell ref="A23:B23"/>
    <mergeCell ref="G23:H23"/>
    <mergeCell ref="A25:B25"/>
    <mergeCell ref="G25:H25"/>
    <mergeCell ref="G31:H31"/>
    <mergeCell ref="A24:B24"/>
    <mergeCell ref="G24:H24"/>
    <mergeCell ref="G94:H94"/>
    <mergeCell ref="N1:P1"/>
    <mergeCell ref="E2:J2"/>
    <mergeCell ref="D3:L3"/>
    <mergeCell ref="A6:C6"/>
    <mergeCell ref="D6:O6"/>
    <mergeCell ref="A7:C7"/>
    <mergeCell ref="D7:O7"/>
    <mergeCell ref="G13:H13"/>
    <mergeCell ref="O12:P12"/>
    <mergeCell ref="G12:H12"/>
    <mergeCell ref="K13:L13"/>
    <mergeCell ref="M13:N13"/>
    <mergeCell ref="A8:C8"/>
    <mergeCell ref="D8:O8"/>
    <mergeCell ref="A10:P10"/>
    <mergeCell ref="K12:L12"/>
    <mergeCell ref="M12:N12"/>
    <mergeCell ref="E12:F12"/>
    <mergeCell ref="O21:P21"/>
    <mergeCell ref="A16:D16"/>
    <mergeCell ref="A17:D17"/>
    <mergeCell ref="M20:N20"/>
    <mergeCell ref="O20:P20"/>
    <mergeCell ref="O13:P13"/>
    <mergeCell ref="A14:D14"/>
    <mergeCell ref="G14:H14"/>
    <mergeCell ref="A12:D13"/>
    <mergeCell ref="A22:B22"/>
    <mergeCell ref="G22:H22"/>
    <mergeCell ref="G21:H21"/>
    <mergeCell ref="K21:L21"/>
    <mergeCell ref="M21:N21"/>
    <mergeCell ref="G20:H20"/>
    <mergeCell ref="K20:L20"/>
    <mergeCell ref="G15:H15"/>
    <mergeCell ref="G17:H17"/>
    <mergeCell ref="G16:H16"/>
    <mergeCell ref="A20:B21"/>
    <mergeCell ref="C20:F20"/>
    <mergeCell ref="A15:D15"/>
  </mergeCells>
  <phoneticPr fontId="12" type="noConversion"/>
  <printOptions horizontalCentered="1"/>
  <pageMargins left="0" right="0" top="0" bottom="0" header="0" footer="0"/>
  <pageSetup paperSize="9" scale="60" orientation="portrait" r:id="rId1"/>
</worksheet>
</file>

<file path=xl/worksheets/sheet8.xml><?xml version="1.0" encoding="utf-8"?>
<worksheet xmlns="http://schemas.openxmlformats.org/spreadsheetml/2006/main" xmlns:r="http://schemas.openxmlformats.org/officeDocument/2006/relationships">
  <sheetPr>
    <tabColor rgb="FF92D050"/>
  </sheetPr>
  <dimension ref="A1:V102"/>
  <sheetViews>
    <sheetView showZeros="0" zoomScaleNormal="100" zoomScaleSheetLayoutView="79" workbookViewId="0">
      <selection activeCell="S7" sqref="S7"/>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 style="46" customWidth="1"/>
    <col min="7" max="7" width="7.140625" style="46" customWidth="1"/>
    <col min="8" max="8" width="9.5703125" style="46" customWidth="1"/>
    <col min="9" max="9" width="11.5703125" style="46" customWidth="1"/>
    <col min="10" max="10" width="10.42578125" style="46" customWidth="1"/>
    <col min="11" max="11" width="10.140625" style="46" customWidth="1"/>
    <col min="12" max="12" width="8.42578125" style="46" customWidth="1"/>
    <col min="13" max="13" width="10.5703125" style="46" customWidth="1"/>
    <col min="14" max="14" width="10.140625" style="46" customWidth="1"/>
    <col min="15" max="15" width="9.7109375" style="46" customWidth="1"/>
    <col min="16" max="16" width="10.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82" t="s">
        <v>582</v>
      </c>
      <c r="E8" s="282"/>
      <c r="F8" s="282"/>
      <c r="G8" s="282"/>
      <c r="H8" s="282"/>
      <c r="I8" s="282"/>
      <c r="J8" s="282"/>
      <c r="K8" s="282"/>
      <c r="L8" s="282"/>
      <c r="M8" s="282"/>
      <c r="N8" s="282"/>
      <c r="O8" s="282"/>
      <c r="P8" s="208"/>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ht="31.5">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14" t="s">
        <v>91</v>
      </c>
      <c r="B14" s="314"/>
      <c r="C14" s="314"/>
      <c r="D14" s="314"/>
      <c r="E14" s="8" t="s">
        <v>204</v>
      </c>
      <c r="F14" s="208">
        <v>31</v>
      </c>
      <c r="G14" s="266" t="s">
        <v>72</v>
      </c>
      <c r="H14" s="267"/>
      <c r="I14" s="3">
        <f>I15</f>
        <v>10995</v>
      </c>
      <c r="J14" s="3">
        <f>J15</f>
        <v>16385.3</v>
      </c>
      <c r="K14" s="157">
        <f>K15</f>
        <v>1000</v>
      </c>
      <c r="L14" s="82"/>
      <c r="M14" s="439">
        <f>M15</f>
        <v>0</v>
      </c>
      <c r="N14" s="82"/>
      <c r="O14" s="440">
        <f>O15</f>
        <v>0</v>
      </c>
      <c r="P14" s="441"/>
    </row>
    <row r="15" spans="1:16" ht="23.45" customHeight="1">
      <c r="A15" s="305" t="s">
        <v>220</v>
      </c>
      <c r="B15" s="342"/>
      <c r="C15" s="342"/>
      <c r="D15" s="306"/>
      <c r="E15" s="8"/>
      <c r="F15" s="18">
        <v>319210</v>
      </c>
      <c r="G15" s="193"/>
      <c r="H15" s="194"/>
      <c r="I15" s="242">
        <f>I81</f>
        <v>10995</v>
      </c>
      <c r="J15" s="223">
        <f>J80</f>
        <v>16385.3</v>
      </c>
      <c r="K15" s="223">
        <f>K80</f>
        <v>1000</v>
      </c>
      <c r="L15" s="242"/>
      <c r="M15" s="223">
        <f>M80</f>
        <v>0</v>
      </c>
      <c r="N15" s="50"/>
      <c r="O15" s="223">
        <f>O80</f>
        <v>0</v>
      </c>
      <c r="P15" s="194"/>
    </row>
    <row r="16" spans="1:16" ht="18.75" customHeight="1">
      <c r="A16" s="343"/>
      <c r="B16" s="278"/>
      <c r="C16" s="278"/>
      <c r="D16" s="279"/>
      <c r="E16" s="8"/>
      <c r="F16" s="7"/>
      <c r="G16" s="191"/>
      <c r="H16" s="192"/>
      <c r="I16" s="192"/>
      <c r="J16" s="208"/>
      <c r="K16" s="208"/>
      <c r="L16" s="194"/>
      <c r="M16" s="208"/>
      <c r="N16" s="48"/>
      <c r="O16" s="208"/>
      <c r="P16" s="194"/>
    </row>
    <row r="17" spans="1:16" ht="14.45" customHeight="1"/>
    <row r="18" spans="1:16" ht="18.600000000000001" customHeight="1">
      <c r="A18" s="288" t="s">
        <v>59</v>
      </c>
      <c r="B18" s="290"/>
      <c r="C18" s="268" t="s">
        <v>58</v>
      </c>
      <c r="D18" s="262"/>
      <c r="E18" s="262"/>
      <c r="F18" s="269"/>
      <c r="G18" s="273">
        <v>2016</v>
      </c>
      <c r="H18" s="275"/>
      <c r="I18" s="208">
        <v>2017</v>
      </c>
      <c r="J18" s="208">
        <v>2018</v>
      </c>
      <c r="K18" s="268">
        <v>2019</v>
      </c>
      <c r="L18" s="269"/>
      <c r="M18" s="268">
        <v>2020</v>
      </c>
      <c r="N18" s="269"/>
      <c r="O18" s="268">
        <v>2021</v>
      </c>
      <c r="P18" s="269"/>
    </row>
    <row r="19" spans="1:16" ht="35.450000000000003" customHeight="1">
      <c r="A19" s="291"/>
      <c r="B19" s="293"/>
      <c r="C19" s="208" t="s">
        <v>112</v>
      </c>
      <c r="D19" s="208" t="s">
        <v>113</v>
      </c>
      <c r="E19" s="2" t="s">
        <v>89</v>
      </c>
      <c r="F19" s="222" t="s">
        <v>90</v>
      </c>
      <c r="G19" s="273" t="s">
        <v>68</v>
      </c>
      <c r="H19" s="275"/>
      <c r="I19" s="208" t="s">
        <v>68</v>
      </c>
      <c r="J19" s="208" t="s">
        <v>69</v>
      </c>
      <c r="K19" s="273" t="s">
        <v>69</v>
      </c>
      <c r="L19" s="275"/>
      <c r="M19" s="273" t="s">
        <v>71</v>
      </c>
      <c r="N19" s="275"/>
      <c r="O19" s="273" t="s">
        <v>71</v>
      </c>
      <c r="P19" s="275"/>
    </row>
    <row r="20" spans="1:16" ht="53.45" customHeight="1">
      <c r="A20" s="296" t="s">
        <v>114</v>
      </c>
      <c r="B20" s="297"/>
      <c r="C20" s="18"/>
      <c r="D20" s="18"/>
      <c r="E20" s="92"/>
      <c r="F20" s="18"/>
      <c r="G20" s="298" t="s">
        <v>72</v>
      </c>
      <c r="H20" s="298"/>
      <c r="I20" s="136">
        <f>(I21+I25+I29)</f>
        <v>10995</v>
      </c>
      <c r="J20" s="136">
        <f>(J21+J25+J29)</f>
        <v>16385.3</v>
      </c>
      <c r="K20" s="136">
        <f>(K21+K25+K29)</f>
        <v>1000</v>
      </c>
      <c r="L20" s="136">
        <f>L21+L25+L29</f>
        <v>0</v>
      </c>
      <c r="M20" s="136">
        <f>(M21+M25+M29)</f>
        <v>0</v>
      </c>
      <c r="N20" s="136">
        <f>N21+N25+N29</f>
        <v>0</v>
      </c>
      <c r="O20" s="136">
        <f>(O21+O25+O29)</f>
        <v>0</v>
      </c>
      <c r="P20" s="136">
        <f>P21+P25+P29</f>
        <v>0</v>
      </c>
    </row>
    <row r="21" spans="1:16" ht="32.450000000000003" customHeight="1">
      <c r="A21" s="294" t="s">
        <v>115</v>
      </c>
      <c r="B21" s="295"/>
      <c r="C21" s="54">
        <v>112</v>
      </c>
      <c r="D21" s="93" t="s">
        <v>56</v>
      </c>
      <c r="E21" s="92"/>
      <c r="F21" s="18"/>
      <c r="G21" s="276" t="s">
        <v>72</v>
      </c>
      <c r="H21" s="276"/>
      <c r="I21" s="208"/>
      <c r="J21" s="18">
        <f>J22+J23+J24</f>
        <v>0</v>
      </c>
      <c r="K21" s="18">
        <f>K22+K23+K24</f>
        <v>0</v>
      </c>
      <c r="L21" s="56"/>
      <c r="M21" s="18">
        <f>M22+M23+M24</f>
        <v>0</v>
      </c>
      <c r="N21" s="56"/>
      <c r="O21" s="18">
        <f>O22+O23+O24</f>
        <v>0</v>
      </c>
      <c r="P21" s="56"/>
    </row>
    <row r="22" spans="1:16" ht="18.600000000000001" customHeight="1">
      <c r="A22" s="258" t="s">
        <v>335</v>
      </c>
      <c r="B22" s="260"/>
      <c r="C22" s="18"/>
      <c r="D22" s="18"/>
      <c r="E22" s="92"/>
      <c r="F22" s="18"/>
      <c r="G22" s="276" t="s">
        <v>72</v>
      </c>
      <c r="H22" s="276"/>
      <c r="I22" s="208"/>
      <c r="J22" s="18"/>
      <c r="K22" s="18"/>
      <c r="L22" s="56"/>
      <c r="M22" s="18"/>
      <c r="N22" s="56"/>
      <c r="O22" s="18"/>
      <c r="P22" s="56"/>
    </row>
    <row r="23" spans="1:16" ht="18.600000000000001" customHeight="1">
      <c r="A23" s="268"/>
      <c r="B23" s="269"/>
      <c r="C23" s="18"/>
      <c r="D23" s="18"/>
      <c r="E23" s="92"/>
      <c r="F23" s="18"/>
      <c r="G23" s="276" t="s">
        <v>72</v>
      </c>
      <c r="H23" s="276"/>
      <c r="I23" s="208"/>
      <c r="J23" s="18"/>
      <c r="K23" s="78"/>
      <c r="L23" s="56"/>
      <c r="M23" s="78"/>
      <c r="N23" s="56"/>
      <c r="O23" s="78"/>
      <c r="P23" s="56"/>
    </row>
    <row r="24" spans="1:16" ht="18.600000000000001" customHeight="1">
      <c r="A24" s="280"/>
      <c r="B24" s="280"/>
      <c r="C24" s="18"/>
      <c r="D24" s="18"/>
      <c r="E24" s="92"/>
      <c r="F24" s="18"/>
      <c r="G24" s="276" t="s">
        <v>72</v>
      </c>
      <c r="H24" s="276"/>
      <c r="I24" s="208"/>
      <c r="J24" s="18"/>
      <c r="K24" s="78"/>
      <c r="L24" s="56"/>
      <c r="M24" s="78"/>
      <c r="N24" s="56"/>
      <c r="O24" s="78"/>
      <c r="P24" s="56"/>
    </row>
    <row r="25" spans="1:16" ht="32.450000000000003" customHeight="1">
      <c r="A25" s="294" t="s">
        <v>116</v>
      </c>
      <c r="B25" s="295"/>
      <c r="C25" s="54">
        <v>112</v>
      </c>
      <c r="D25" s="18"/>
      <c r="E25" s="92"/>
      <c r="F25" s="18"/>
      <c r="G25" s="276" t="s">
        <v>72</v>
      </c>
      <c r="H25" s="276"/>
      <c r="I25" s="208"/>
      <c r="J25" s="18">
        <f>J26+J27+J28</f>
        <v>0</v>
      </c>
      <c r="K25" s="18">
        <f>K26+K27+K28</f>
        <v>0</v>
      </c>
      <c r="L25" s="56"/>
      <c r="M25" s="18">
        <f>M26+M27+M28</f>
        <v>0</v>
      </c>
      <c r="N25" s="56"/>
      <c r="O25" s="18">
        <f>O26+O27+O28</f>
        <v>0</v>
      </c>
      <c r="P25" s="56"/>
    </row>
    <row r="26" spans="1:16" ht="19.149999999999999" customHeight="1">
      <c r="A26" s="280"/>
      <c r="B26" s="280"/>
      <c r="C26" s="18"/>
      <c r="D26" s="18"/>
      <c r="E26" s="92"/>
      <c r="F26" s="18"/>
      <c r="G26" s="276" t="s">
        <v>72</v>
      </c>
      <c r="H26" s="276"/>
      <c r="I26" s="208"/>
      <c r="J26" s="18"/>
      <c r="K26" s="78"/>
      <c r="L26" s="56"/>
      <c r="M26" s="78"/>
      <c r="N26" s="56"/>
      <c r="O26" s="78"/>
      <c r="P26" s="56"/>
    </row>
    <row r="27" spans="1:16" ht="19.149999999999999" customHeight="1">
      <c r="A27" s="268"/>
      <c r="B27" s="269"/>
      <c r="C27" s="18"/>
      <c r="D27" s="18"/>
      <c r="E27" s="92"/>
      <c r="F27" s="18"/>
      <c r="G27" s="273" t="s">
        <v>72</v>
      </c>
      <c r="H27" s="275"/>
      <c r="I27" s="208"/>
      <c r="J27" s="18"/>
      <c r="K27" s="78"/>
      <c r="L27" s="56"/>
      <c r="M27" s="78"/>
      <c r="N27" s="56"/>
      <c r="O27" s="78"/>
      <c r="P27" s="56"/>
    </row>
    <row r="28" spans="1:16" ht="19.149999999999999" customHeight="1">
      <c r="A28" s="268"/>
      <c r="B28" s="269"/>
      <c r="C28" s="18"/>
      <c r="D28" s="18"/>
      <c r="E28" s="92"/>
      <c r="F28" s="18"/>
      <c r="G28" s="273" t="s">
        <v>72</v>
      </c>
      <c r="H28" s="275"/>
      <c r="I28" s="208"/>
      <c r="J28" s="18"/>
      <c r="K28" s="78"/>
      <c r="L28" s="56"/>
      <c r="M28" s="78"/>
      <c r="N28" s="56"/>
      <c r="O28" s="78"/>
      <c r="P28" s="56"/>
    </row>
    <row r="29" spans="1:16" ht="54" customHeight="1">
      <c r="A29" s="302" t="s">
        <v>117</v>
      </c>
      <c r="B29" s="303"/>
      <c r="C29" s="54">
        <v>111</v>
      </c>
      <c r="D29" s="18"/>
      <c r="E29" s="92"/>
      <c r="F29" s="18"/>
      <c r="G29" s="273" t="s">
        <v>72</v>
      </c>
      <c r="H29" s="275"/>
      <c r="I29" s="19">
        <f>I14-(I21+I25)</f>
        <v>10995</v>
      </c>
      <c r="J29" s="19">
        <f>J14-(J21+J25)</f>
        <v>16385.3</v>
      </c>
      <c r="K29" s="19">
        <f>K14-(K21+K25)</f>
        <v>1000</v>
      </c>
      <c r="L29" s="35"/>
      <c r="M29" s="19">
        <f>M14-(M21+M25)</f>
        <v>0</v>
      </c>
      <c r="N29" s="35"/>
      <c r="O29" s="19">
        <f>O14-(O21+O25)</f>
        <v>0</v>
      </c>
      <c r="P29" s="35"/>
    </row>
    <row r="30" spans="1:16" ht="20.45" customHeight="1">
      <c r="A30" s="268"/>
      <c r="B30" s="269"/>
      <c r="C30" s="18"/>
      <c r="D30" s="18"/>
      <c r="E30" s="92"/>
      <c r="F30" s="18"/>
      <c r="G30" s="273" t="s">
        <v>72</v>
      </c>
      <c r="H30" s="275"/>
      <c r="I30" s="208" t="s">
        <v>72</v>
      </c>
      <c r="J30" s="18"/>
      <c r="K30" s="268"/>
      <c r="L30" s="269"/>
      <c r="M30" s="78"/>
      <c r="N30" s="56"/>
      <c r="O30" s="78"/>
      <c r="P30" s="56"/>
    </row>
    <row r="31" spans="1:16" ht="14.45" customHeight="1"/>
    <row r="32" spans="1:16" ht="14.45" customHeight="1">
      <c r="A32" s="299" t="s">
        <v>467</v>
      </c>
      <c r="B32" s="259"/>
      <c r="C32" s="259"/>
      <c r="D32" s="259"/>
      <c r="E32" s="259"/>
      <c r="F32" s="259"/>
      <c r="G32" s="259"/>
      <c r="H32" s="259"/>
      <c r="I32" s="259"/>
      <c r="J32" s="259"/>
      <c r="K32" s="259"/>
      <c r="L32" s="259"/>
      <c r="M32" s="259"/>
      <c r="N32" s="259"/>
      <c r="O32" s="259"/>
      <c r="P32" s="260"/>
    </row>
    <row r="33" spans="1:16" ht="25.15" customHeight="1">
      <c r="A33" s="276" t="s">
        <v>59</v>
      </c>
      <c r="B33" s="276"/>
      <c r="C33" s="276"/>
      <c r="D33" s="276" t="s">
        <v>58</v>
      </c>
      <c r="E33" s="276"/>
      <c r="F33" s="276"/>
      <c r="G33" s="273" t="s">
        <v>635</v>
      </c>
      <c r="H33" s="274"/>
      <c r="I33" s="274"/>
      <c r="J33" s="275"/>
      <c r="K33" s="273" t="s">
        <v>485</v>
      </c>
      <c r="L33" s="274"/>
      <c r="M33" s="275"/>
      <c r="N33" s="273" t="s">
        <v>587</v>
      </c>
      <c r="O33" s="274"/>
      <c r="P33" s="275"/>
    </row>
    <row r="34" spans="1:16" ht="64.150000000000006" customHeight="1">
      <c r="A34" s="276"/>
      <c r="B34" s="276"/>
      <c r="C34" s="276"/>
      <c r="D34" s="208" t="s">
        <v>89</v>
      </c>
      <c r="E34" s="300" t="s">
        <v>105</v>
      </c>
      <c r="F34" s="300"/>
      <c r="G34" s="304" t="s">
        <v>102</v>
      </c>
      <c r="H34" s="304"/>
      <c r="I34" s="228" t="s">
        <v>103</v>
      </c>
      <c r="J34" s="228" t="s">
        <v>104</v>
      </c>
      <c r="K34" s="228" t="s">
        <v>102</v>
      </c>
      <c r="L34" s="228" t="s">
        <v>103</v>
      </c>
      <c r="M34" s="228" t="s">
        <v>104</v>
      </c>
      <c r="N34" s="228" t="s">
        <v>102</v>
      </c>
      <c r="O34" s="228" t="s">
        <v>103</v>
      </c>
      <c r="P34" s="228" t="s">
        <v>104</v>
      </c>
    </row>
    <row r="35" spans="1:16" ht="20.45" customHeight="1">
      <c r="A35" s="281" t="s">
        <v>66</v>
      </c>
      <c r="B35" s="281"/>
      <c r="C35" s="281"/>
      <c r="D35" s="18"/>
      <c r="E35" s="276"/>
      <c r="F35" s="276"/>
      <c r="G35" s="313">
        <f>G37</f>
        <v>1000</v>
      </c>
      <c r="H35" s="276"/>
      <c r="I35" s="208"/>
      <c r="J35" s="223">
        <f>J37</f>
        <v>1000</v>
      </c>
      <c r="K35" s="223">
        <f>K37</f>
        <v>0</v>
      </c>
      <c r="L35" s="208"/>
      <c r="M35" s="223">
        <f>M37</f>
        <v>0</v>
      </c>
      <c r="N35" s="223">
        <f>N37</f>
        <v>0</v>
      </c>
      <c r="O35" s="208"/>
      <c r="P35" s="223">
        <f>P37</f>
        <v>0</v>
      </c>
    </row>
    <row r="36" spans="1:16" s="57" customFormat="1" ht="20.45" customHeight="1">
      <c r="A36" s="301" t="s">
        <v>106</v>
      </c>
      <c r="B36" s="301"/>
      <c r="C36" s="301"/>
      <c r="D36" s="224" t="s">
        <v>110</v>
      </c>
      <c r="E36" s="308"/>
      <c r="F36" s="308"/>
      <c r="G36" s="308"/>
      <c r="H36" s="308"/>
      <c r="I36" s="224"/>
      <c r="J36" s="224"/>
      <c r="K36" s="224"/>
      <c r="L36" s="224"/>
      <c r="M36" s="224"/>
      <c r="N36" s="224"/>
      <c r="O36" s="224"/>
      <c r="P36" s="224"/>
    </row>
    <row r="37" spans="1:16" s="57" customFormat="1" ht="20.45" customHeight="1">
      <c r="A37" s="301" t="s">
        <v>107</v>
      </c>
      <c r="B37" s="301"/>
      <c r="C37" s="301"/>
      <c r="D37" s="224" t="s">
        <v>111</v>
      </c>
      <c r="E37" s="308"/>
      <c r="F37" s="308"/>
      <c r="G37" s="309">
        <f>K14</f>
        <v>1000</v>
      </c>
      <c r="H37" s="308"/>
      <c r="I37" s="224"/>
      <c r="J37" s="225">
        <f>G37</f>
        <v>1000</v>
      </c>
      <c r="K37" s="225">
        <f>M14</f>
        <v>0</v>
      </c>
      <c r="L37" s="224"/>
      <c r="M37" s="225">
        <f>K37</f>
        <v>0</v>
      </c>
      <c r="N37" s="225">
        <f>O14</f>
        <v>0</v>
      </c>
      <c r="O37" s="224"/>
      <c r="P37" s="225">
        <f>N37</f>
        <v>0</v>
      </c>
    </row>
    <row r="38" spans="1:16" ht="20.45" customHeight="1">
      <c r="A38" s="281"/>
      <c r="B38" s="281"/>
      <c r="C38" s="281"/>
      <c r="D38" s="18"/>
      <c r="E38" s="276"/>
      <c r="F38" s="276"/>
      <c r="G38" s="276"/>
      <c r="H38" s="276"/>
      <c r="I38" s="208"/>
      <c r="J38" s="208"/>
      <c r="K38" s="208"/>
      <c r="L38" s="208"/>
      <c r="M38" s="208"/>
      <c r="N38" s="208"/>
      <c r="O38" s="208"/>
      <c r="P38" s="208"/>
    </row>
    <row r="39" spans="1:16" ht="20.45" customHeight="1">
      <c r="A39" s="281" t="s">
        <v>66</v>
      </c>
      <c r="B39" s="281"/>
      <c r="C39" s="281"/>
      <c r="D39" s="18"/>
      <c r="E39" s="276"/>
      <c r="F39" s="276"/>
      <c r="G39" s="313">
        <f>G41</f>
        <v>1000</v>
      </c>
      <c r="H39" s="276"/>
      <c r="I39" s="208"/>
      <c r="J39" s="223">
        <f>J41</f>
        <v>1000</v>
      </c>
      <c r="K39" s="223">
        <f>K41</f>
        <v>0</v>
      </c>
      <c r="L39" s="208"/>
      <c r="M39" s="223">
        <f>M41</f>
        <v>0</v>
      </c>
      <c r="N39" s="223">
        <f>N41</f>
        <v>0</v>
      </c>
      <c r="O39" s="208"/>
      <c r="P39" s="223">
        <f>P41</f>
        <v>0</v>
      </c>
    </row>
    <row r="40" spans="1:16" s="57" customFormat="1" ht="20.45" customHeight="1">
      <c r="A40" s="301" t="s">
        <v>108</v>
      </c>
      <c r="B40" s="301"/>
      <c r="C40" s="301"/>
      <c r="D40" s="58"/>
      <c r="E40" s="308"/>
      <c r="F40" s="308"/>
      <c r="G40" s="308"/>
      <c r="H40" s="308"/>
      <c r="I40" s="224"/>
      <c r="J40" s="224"/>
      <c r="K40" s="224"/>
      <c r="L40" s="224"/>
      <c r="M40" s="224"/>
      <c r="N40" s="224"/>
      <c r="O40" s="224"/>
      <c r="P40" s="224"/>
    </row>
    <row r="41" spans="1:16" s="57" customFormat="1" ht="20.45" customHeight="1">
      <c r="A41" s="301" t="s">
        <v>109</v>
      </c>
      <c r="B41" s="301"/>
      <c r="C41" s="301"/>
      <c r="D41" s="58"/>
      <c r="E41" s="308"/>
      <c r="F41" s="308"/>
      <c r="G41" s="309">
        <f>K29</f>
        <v>1000</v>
      </c>
      <c r="H41" s="308"/>
      <c r="I41" s="224"/>
      <c r="J41" s="225">
        <f>G41</f>
        <v>1000</v>
      </c>
      <c r="K41" s="225">
        <f>M29</f>
        <v>0</v>
      </c>
      <c r="L41" s="224"/>
      <c r="M41" s="225">
        <f>K41</f>
        <v>0</v>
      </c>
      <c r="N41" s="225">
        <f>O29</f>
        <v>0</v>
      </c>
      <c r="O41" s="224"/>
      <c r="P41" s="225">
        <f>N41</f>
        <v>0</v>
      </c>
    </row>
    <row r="42" spans="1:16" ht="20.45" customHeight="1">
      <c r="A42" s="281"/>
      <c r="B42" s="281"/>
      <c r="C42" s="281"/>
      <c r="D42" s="18"/>
      <c r="E42" s="276"/>
      <c r="F42" s="276"/>
      <c r="G42" s="276"/>
      <c r="H42" s="276"/>
      <c r="I42" s="208"/>
      <c r="J42" s="208"/>
      <c r="K42" s="208"/>
      <c r="L42" s="208"/>
      <c r="M42" s="208"/>
      <c r="N42" s="208"/>
      <c r="O42" s="208"/>
      <c r="P42" s="208"/>
    </row>
    <row r="43" spans="1:16" ht="19.149999999999999" customHeight="1"/>
    <row r="44" spans="1:16">
      <c r="A44" s="314" t="s">
        <v>468</v>
      </c>
      <c r="B44" s="314"/>
      <c r="C44" s="314"/>
      <c r="D44" s="314"/>
      <c r="E44" s="314"/>
      <c r="F44" s="314"/>
      <c r="G44" s="314"/>
      <c r="H44" s="314"/>
      <c r="I44" s="314"/>
      <c r="J44" s="314"/>
      <c r="K44" s="314"/>
      <c r="L44" s="314"/>
      <c r="M44" s="314"/>
      <c r="N44" s="314"/>
      <c r="O44" s="314"/>
      <c r="P44" s="314"/>
    </row>
    <row r="45" spans="1:16">
      <c r="A45" s="276" t="s">
        <v>59</v>
      </c>
      <c r="B45" s="276"/>
      <c r="C45" s="276" t="s">
        <v>58</v>
      </c>
      <c r="D45" s="276"/>
      <c r="E45" s="276"/>
      <c r="F45" s="276"/>
      <c r="G45" s="276"/>
      <c r="H45" s="276"/>
      <c r="I45" s="288" t="s">
        <v>67</v>
      </c>
      <c r="J45" s="290"/>
      <c r="K45" s="208">
        <v>2016</v>
      </c>
      <c r="L45" s="208">
        <v>2017</v>
      </c>
      <c r="M45" s="208">
        <v>2018</v>
      </c>
      <c r="N45" s="208">
        <v>2019</v>
      </c>
      <c r="O45" s="208">
        <v>2020</v>
      </c>
      <c r="P45" s="208">
        <v>2021</v>
      </c>
    </row>
    <row r="46" spans="1:16" ht="51.6" customHeight="1">
      <c r="A46" s="276"/>
      <c r="B46" s="276"/>
      <c r="C46" s="222" t="s">
        <v>60</v>
      </c>
      <c r="D46" s="222" t="s">
        <v>61</v>
      </c>
      <c r="E46" s="94" t="s">
        <v>62</v>
      </c>
      <c r="F46" s="222" t="s">
        <v>63</v>
      </c>
      <c r="G46" s="222" t="s">
        <v>64</v>
      </c>
      <c r="H46" s="222" t="s">
        <v>65</v>
      </c>
      <c r="I46" s="291"/>
      <c r="J46" s="293"/>
      <c r="K46" s="228" t="s">
        <v>68</v>
      </c>
      <c r="L46" s="228" t="s">
        <v>68</v>
      </c>
      <c r="M46" s="228" t="s">
        <v>69</v>
      </c>
      <c r="N46" s="228" t="s">
        <v>69</v>
      </c>
      <c r="O46" s="228" t="s">
        <v>71</v>
      </c>
      <c r="P46" s="228" t="s">
        <v>71</v>
      </c>
    </row>
    <row r="47" spans="1:16">
      <c r="A47" s="305" t="s">
        <v>66</v>
      </c>
      <c r="B47" s="306"/>
      <c r="C47" s="53"/>
      <c r="D47" s="53"/>
      <c r="E47" s="95"/>
      <c r="F47" s="53"/>
      <c r="G47" s="53"/>
      <c r="H47" s="53"/>
      <c r="I47" s="261"/>
      <c r="J47" s="307"/>
      <c r="K47" s="229" t="s">
        <v>72</v>
      </c>
      <c r="L47" s="229" t="s">
        <v>72</v>
      </c>
      <c r="M47" s="53"/>
      <c r="N47" s="53"/>
      <c r="O47" s="53"/>
      <c r="P47" s="53"/>
    </row>
    <row r="48" spans="1:16" ht="23.45" hidden="1" customHeight="1">
      <c r="A48" s="285"/>
      <c r="B48" s="287"/>
      <c r="C48" s="18"/>
      <c r="D48" s="18"/>
      <c r="E48" s="92"/>
      <c r="F48" s="18"/>
      <c r="G48" s="18"/>
      <c r="H48" s="18"/>
      <c r="I48" s="268"/>
      <c r="J48" s="269"/>
      <c r="K48" s="208" t="s">
        <v>72</v>
      </c>
      <c r="L48" s="208" t="s">
        <v>72</v>
      </c>
      <c r="M48" s="18"/>
      <c r="N48" s="18"/>
      <c r="O48" s="18"/>
      <c r="P48" s="18"/>
    </row>
    <row r="49" spans="1:22" ht="23.45" hidden="1" customHeight="1">
      <c r="A49" s="268"/>
      <c r="B49" s="269"/>
      <c r="C49" s="18"/>
      <c r="D49" s="18"/>
      <c r="E49" s="92"/>
      <c r="F49" s="18"/>
      <c r="G49" s="18"/>
      <c r="H49" s="18"/>
      <c r="I49" s="268"/>
      <c r="J49" s="269"/>
      <c r="K49" s="208" t="s">
        <v>72</v>
      </c>
      <c r="L49" s="208" t="s">
        <v>72</v>
      </c>
      <c r="M49" s="18"/>
      <c r="N49" s="18"/>
      <c r="O49" s="18"/>
      <c r="P49" s="18"/>
    </row>
    <row r="50" spans="1:22" ht="23.45" hidden="1" customHeight="1">
      <c r="A50" s="268"/>
      <c r="B50" s="269"/>
      <c r="C50" s="18"/>
      <c r="D50" s="18"/>
      <c r="E50" s="92"/>
      <c r="F50" s="18"/>
      <c r="G50" s="18"/>
      <c r="H50" s="18"/>
      <c r="I50" s="268"/>
      <c r="J50" s="269"/>
      <c r="K50" s="208" t="s">
        <v>72</v>
      </c>
      <c r="L50" s="208" t="s">
        <v>72</v>
      </c>
      <c r="M50" s="18"/>
      <c r="N50" s="18"/>
      <c r="O50" s="18"/>
      <c r="P50" s="18"/>
    </row>
    <row r="51" spans="1:22" ht="23.45" hidden="1" customHeight="1">
      <c r="A51" s="268"/>
      <c r="B51" s="269"/>
      <c r="C51" s="18"/>
      <c r="D51" s="18"/>
      <c r="E51" s="92"/>
      <c r="F51" s="18"/>
      <c r="G51" s="18"/>
      <c r="H51" s="18"/>
      <c r="I51" s="268"/>
      <c r="J51" s="269"/>
      <c r="K51" s="208" t="s">
        <v>72</v>
      </c>
      <c r="L51" s="208" t="s">
        <v>72</v>
      </c>
      <c r="M51" s="18"/>
      <c r="N51" s="18"/>
      <c r="O51" s="18"/>
      <c r="P51" s="18"/>
    </row>
    <row r="52" spans="1:22" ht="23.45" hidden="1" customHeight="1">
      <c r="A52" s="268"/>
      <c r="B52" s="269"/>
      <c r="C52" s="18"/>
      <c r="D52" s="18"/>
      <c r="E52" s="92"/>
      <c r="F52" s="18"/>
      <c r="G52" s="18"/>
      <c r="H52" s="18"/>
      <c r="I52" s="268"/>
      <c r="J52" s="269"/>
      <c r="K52" s="208" t="s">
        <v>72</v>
      </c>
      <c r="L52" s="208" t="s">
        <v>72</v>
      </c>
      <c r="M52" s="18"/>
      <c r="N52" s="18"/>
      <c r="O52" s="18"/>
      <c r="P52" s="18"/>
    </row>
    <row r="53" spans="1:22">
      <c r="A53" s="268"/>
      <c r="B53" s="262"/>
    </row>
    <row r="54" spans="1:22">
      <c r="A54" s="335" t="s">
        <v>73</v>
      </c>
      <c r="B54" s="335"/>
      <c r="C54" s="335"/>
      <c r="D54" s="335"/>
      <c r="E54" s="335"/>
      <c r="F54" s="335"/>
      <c r="G54" s="335"/>
      <c r="H54" s="335"/>
      <c r="I54" s="335"/>
      <c r="J54" s="335"/>
      <c r="K54" s="335"/>
      <c r="L54" s="335"/>
      <c r="M54" s="335"/>
      <c r="N54" s="335"/>
      <c r="O54" s="335"/>
      <c r="P54" s="336"/>
    </row>
    <row r="55" spans="1:22" ht="21.6" customHeight="1">
      <c r="A55" s="285"/>
      <c r="B55" s="287"/>
      <c r="C55" s="285"/>
      <c r="D55" s="286"/>
      <c r="E55" s="286"/>
      <c r="F55" s="286"/>
      <c r="G55" s="286"/>
      <c r="H55" s="286"/>
      <c r="I55" s="286"/>
      <c r="J55" s="286"/>
      <c r="K55" s="286"/>
      <c r="L55" s="286"/>
      <c r="M55" s="286"/>
      <c r="N55" s="287"/>
      <c r="O55" s="280" t="s">
        <v>58</v>
      </c>
      <c r="P55" s="280"/>
    </row>
    <row r="56" spans="1:22" ht="21.6" customHeight="1">
      <c r="A56" s="281" t="s">
        <v>74</v>
      </c>
      <c r="B56" s="281"/>
      <c r="C56" s="258" t="s">
        <v>297</v>
      </c>
      <c r="D56" s="259"/>
      <c r="E56" s="259"/>
      <c r="F56" s="259"/>
      <c r="G56" s="259"/>
      <c r="H56" s="259"/>
      <c r="I56" s="259"/>
      <c r="J56" s="259"/>
      <c r="K56" s="259"/>
      <c r="L56" s="259"/>
      <c r="M56" s="259"/>
      <c r="N56" s="260"/>
      <c r="O56" s="310" t="s">
        <v>439</v>
      </c>
      <c r="P56" s="310"/>
      <c r="Q56" s="14"/>
      <c r="R56" s="14"/>
      <c r="S56" s="96"/>
    </row>
    <row r="57" spans="1:22" ht="21.6" customHeight="1">
      <c r="A57" s="281" t="s">
        <v>75</v>
      </c>
      <c r="B57" s="281"/>
      <c r="C57" s="285" t="s">
        <v>328</v>
      </c>
      <c r="D57" s="286"/>
      <c r="E57" s="286"/>
      <c r="F57" s="286"/>
      <c r="G57" s="286"/>
      <c r="H57" s="286"/>
      <c r="I57" s="286"/>
      <c r="J57" s="286"/>
      <c r="K57" s="286"/>
      <c r="L57" s="286"/>
      <c r="M57" s="286"/>
      <c r="N57" s="287"/>
      <c r="O57" s="310" t="s">
        <v>299</v>
      </c>
      <c r="P57" s="310"/>
    </row>
    <row r="58" spans="1:22" ht="20.25" customHeight="1">
      <c r="A58" s="281" t="s">
        <v>76</v>
      </c>
      <c r="B58" s="281"/>
      <c r="C58" s="337" t="s">
        <v>25</v>
      </c>
      <c r="D58" s="338"/>
      <c r="E58" s="338"/>
      <c r="F58" s="338"/>
      <c r="G58" s="338"/>
      <c r="H58" s="338"/>
      <c r="I58" s="338"/>
      <c r="J58" s="338"/>
      <c r="K58" s="338"/>
      <c r="L58" s="338"/>
      <c r="M58" s="338"/>
      <c r="N58" s="397"/>
      <c r="O58" s="311" t="s">
        <v>231</v>
      </c>
      <c r="P58" s="312"/>
    </row>
    <row r="60" spans="1:22" ht="27" customHeight="1">
      <c r="A60" s="334" t="s">
        <v>469</v>
      </c>
      <c r="B60" s="334"/>
      <c r="C60" s="334"/>
      <c r="D60" s="334"/>
      <c r="E60" s="334"/>
      <c r="F60" s="334"/>
      <c r="G60" s="334"/>
      <c r="H60" s="334"/>
      <c r="I60" s="334"/>
      <c r="J60" s="334"/>
      <c r="K60" s="334"/>
      <c r="L60" s="334"/>
      <c r="M60" s="334"/>
      <c r="N60" s="334"/>
      <c r="O60" s="334"/>
      <c r="P60" s="294"/>
      <c r="Q60" s="96"/>
      <c r="R60" s="96"/>
      <c r="S60" s="96"/>
      <c r="T60" s="96"/>
      <c r="U60" s="96"/>
      <c r="V60" s="96"/>
    </row>
    <row r="61" spans="1:22" ht="29.25" customHeight="1">
      <c r="A61" s="328" t="s">
        <v>78</v>
      </c>
      <c r="B61" s="329"/>
      <c r="C61" s="330"/>
      <c r="D61" s="390" t="s">
        <v>274</v>
      </c>
      <c r="E61" s="390"/>
      <c r="F61" s="390"/>
      <c r="G61" s="390"/>
      <c r="H61" s="390"/>
      <c r="I61" s="390"/>
      <c r="J61" s="390"/>
      <c r="K61" s="390"/>
      <c r="L61" s="390"/>
      <c r="M61" s="390"/>
      <c r="N61" s="390"/>
      <c r="O61" s="390"/>
      <c r="P61" s="390"/>
      <c r="Q61" s="442"/>
      <c r="R61" s="442"/>
      <c r="S61" s="442"/>
      <c r="T61" s="442"/>
      <c r="U61" s="442"/>
      <c r="V61" s="96"/>
    </row>
    <row r="62" spans="1:22" ht="51.75" customHeight="1">
      <c r="A62" s="331" t="s">
        <v>470</v>
      </c>
      <c r="B62" s="332"/>
      <c r="C62" s="333"/>
      <c r="D62" s="443" t="s">
        <v>616</v>
      </c>
      <c r="E62" s="443"/>
      <c r="F62" s="443"/>
      <c r="G62" s="443"/>
      <c r="H62" s="443"/>
      <c r="I62" s="443"/>
      <c r="J62" s="443"/>
      <c r="K62" s="443"/>
      <c r="L62" s="443"/>
      <c r="M62" s="443"/>
      <c r="N62" s="443"/>
      <c r="O62" s="443"/>
      <c r="P62" s="443"/>
      <c r="Q62" s="444"/>
      <c r="R62" s="444"/>
      <c r="S62" s="444"/>
      <c r="T62" s="444"/>
      <c r="U62" s="444"/>
      <c r="V62" s="96"/>
    </row>
    <row r="63" spans="1:22" ht="35.25" customHeight="1">
      <c r="A63" s="322" t="s">
        <v>79</v>
      </c>
      <c r="B63" s="323"/>
      <c r="C63" s="324"/>
      <c r="D63" s="443" t="s">
        <v>275</v>
      </c>
      <c r="E63" s="443"/>
      <c r="F63" s="443"/>
      <c r="G63" s="443"/>
      <c r="H63" s="443"/>
      <c r="I63" s="443"/>
      <c r="J63" s="443"/>
      <c r="K63" s="443"/>
      <c r="L63" s="443"/>
      <c r="M63" s="443"/>
      <c r="N63" s="443"/>
      <c r="O63" s="443"/>
      <c r="P63" s="443"/>
      <c r="Q63" s="444"/>
      <c r="R63" s="444"/>
      <c r="S63" s="444"/>
      <c r="T63" s="444"/>
      <c r="U63" s="444"/>
      <c r="V63" s="96"/>
    </row>
    <row r="64" spans="1:22">
      <c r="Q64" s="96"/>
      <c r="R64" s="96"/>
      <c r="S64" s="96"/>
      <c r="T64" s="96"/>
      <c r="U64" s="96"/>
      <c r="V64" s="96"/>
    </row>
    <row r="65" spans="1:17">
      <c r="A65" s="314" t="s">
        <v>77</v>
      </c>
      <c r="B65" s="314"/>
      <c r="C65" s="314"/>
      <c r="D65" s="314"/>
      <c r="E65" s="314"/>
      <c r="F65" s="314"/>
      <c r="G65" s="314"/>
      <c r="H65" s="314"/>
      <c r="I65" s="314"/>
      <c r="J65" s="314"/>
      <c r="K65" s="314"/>
      <c r="L65" s="314"/>
      <c r="M65" s="314"/>
      <c r="N65" s="314"/>
      <c r="O65" s="314"/>
      <c r="P65" s="314"/>
    </row>
    <row r="66" spans="1:17" ht="24" customHeight="1">
      <c r="A66" s="276" t="s">
        <v>80</v>
      </c>
      <c r="B66" s="276" t="s">
        <v>58</v>
      </c>
      <c r="C66" s="288" t="s">
        <v>59</v>
      </c>
      <c r="D66" s="289"/>
      <c r="E66" s="289"/>
      <c r="F66" s="289"/>
      <c r="G66" s="289"/>
      <c r="H66" s="289"/>
      <c r="I66" s="289"/>
      <c r="J66" s="300" t="s">
        <v>84</v>
      </c>
      <c r="K66" s="208">
        <v>2016</v>
      </c>
      <c r="L66" s="208">
        <v>2017</v>
      </c>
      <c r="M66" s="208">
        <v>2018</v>
      </c>
      <c r="N66" s="208">
        <v>2019</v>
      </c>
      <c r="O66" s="208">
        <v>2020</v>
      </c>
      <c r="P66" s="208">
        <v>2021</v>
      </c>
    </row>
    <row r="67" spans="1:17" ht="55.15" customHeight="1">
      <c r="A67" s="276"/>
      <c r="B67" s="276"/>
      <c r="C67" s="325"/>
      <c r="D67" s="326"/>
      <c r="E67" s="326"/>
      <c r="F67" s="326"/>
      <c r="G67" s="326"/>
      <c r="H67" s="326"/>
      <c r="I67" s="326"/>
      <c r="J67" s="300"/>
      <c r="K67" s="59" t="s">
        <v>68</v>
      </c>
      <c r="L67" s="59" t="s">
        <v>68</v>
      </c>
      <c r="M67" s="59" t="s">
        <v>69</v>
      </c>
      <c r="N67" s="59" t="s">
        <v>69</v>
      </c>
      <c r="O67" s="59" t="s">
        <v>71</v>
      </c>
      <c r="P67" s="59" t="s">
        <v>71</v>
      </c>
    </row>
    <row r="68" spans="1:17" ht="20.45" customHeight="1">
      <c r="A68" s="315" t="s">
        <v>81</v>
      </c>
      <c r="B68" s="18" t="s">
        <v>284</v>
      </c>
      <c r="C68" s="281" t="s">
        <v>433</v>
      </c>
      <c r="D68" s="281"/>
      <c r="E68" s="281"/>
      <c r="F68" s="281"/>
      <c r="G68" s="281"/>
      <c r="H68" s="281"/>
      <c r="I68" s="281"/>
      <c r="J68" s="18" t="s">
        <v>267</v>
      </c>
      <c r="K68" s="208" t="s">
        <v>72</v>
      </c>
      <c r="L68" s="223">
        <v>10995</v>
      </c>
      <c r="M68" s="18">
        <v>16385.3</v>
      </c>
      <c r="N68" s="19">
        <f>K81</f>
        <v>1000</v>
      </c>
      <c r="O68" s="18"/>
      <c r="P68" s="18"/>
    </row>
    <row r="69" spans="1:17" ht="20.45" customHeight="1">
      <c r="A69" s="317"/>
      <c r="B69" s="18"/>
      <c r="C69" s="281"/>
      <c r="D69" s="281"/>
      <c r="E69" s="281"/>
      <c r="F69" s="281"/>
      <c r="G69" s="281"/>
      <c r="H69" s="281"/>
      <c r="I69" s="281"/>
      <c r="J69" s="18"/>
      <c r="K69" s="208" t="s">
        <v>72</v>
      </c>
      <c r="L69" s="208"/>
      <c r="M69" s="18"/>
      <c r="N69" s="18"/>
      <c r="O69" s="18"/>
      <c r="P69" s="18"/>
    </row>
    <row r="70" spans="1:17" ht="20.45" customHeight="1">
      <c r="A70" s="318" t="s">
        <v>82</v>
      </c>
      <c r="B70" s="246" t="s">
        <v>278</v>
      </c>
      <c r="C70" s="281" t="s">
        <v>276</v>
      </c>
      <c r="D70" s="281"/>
      <c r="E70" s="281"/>
      <c r="F70" s="281"/>
      <c r="G70" s="281"/>
      <c r="H70" s="281"/>
      <c r="I70" s="281"/>
      <c r="J70" s="445" t="s">
        <v>253</v>
      </c>
      <c r="K70" s="208" t="s">
        <v>72</v>
      </c>
      <c r="L70" s="208">
        <v>71.819999999999993</v>
      </c>
      <c r="M70" s="19">
        <v>100</v>
      </c>
      <c r="N70" s="19">
        <v>100</v>
      </c>
      <c r="O70" s="18"/>
      <c r="P70" s="18"/>
    </row>
    <row r="71" spans="1:17" ht="20.45" customHeight="1">
      <c r="A71" s="318"/>
      <c r="B71" s="446"/>
      <c r="C71" s="281"/>
      <c r="D71" s="281"/>
      <c r="E71" s="281"/>
      <c r="F71" s="281"/>
      <c r="G71" s="281"/>
      <c r="H71" s="281"/>
      <c r="I71" s="281"/>
      <c r="J71" s="18"/>
      <c r="K71" s="208" t="s">
        <v>72</v>
      </c>
      <c r="L71" s="208"/>
      <c r="M71" s="18"/>
      <c r="N71" s="18"/>
      <c r="O71" s="18"/>
      <c r="P71" s="18"/>
    </row>
    <row r="72" spans="1:17" ht="20.45" customHeight="1">
      <c r="A72" s="318" t="s">
        <v>83</v>
      </c>
      <c r="B72" s="246" t="s">
        <v>279</v>
      </c>
      <c r="C72" s="281" t="s">
        <v>277</v>
      </c>
      <c r="D72" s="281"/>
      <c r="E72" s="281"/>
      <c r="F72" s="281"/>
      <c r="G72" s="281"/>
      <c r="H72" s="281"/>
      <c r="I72" s="281"/>
      <c r="J72" s="445" t="s">
        <v>253</v>
      </c>
      <c r="K72" s="208" t="s">
        <v>72</v>
      </c>
      <c r="L72" s="208">
        <v>219.9</v>
      </c>
      <c r="M72" s="19">
        <v>100</v>
      </c>
      <c r="N72" s="19">
        <v>100</v>
      </c>
      <c r="O72" s="19"/>
      <c r="P72" s="19"/>
    </row>
    <row r="73" spans="1:17" ht="20.45" customHeight="1">
      <c r="A73" s="318"/>
      <c r="B73" s="446"/>
      <c r="C73" s="281"/>
      <c r="D73" s="281"/>
      <c r="E73" s="281"/>
      <c r="F73" s="281"/>
      <c r="G73" s="281"/>
      <c r="H73" s="281"/>
      <c r="I73" s="281"/>
      <c r="J73" s="18"/>
      <c r="K73" s="208" t="s">
        <v>72</v>
      </c>
      <c r="L73" s="208"/>
      <c r="M73" s="18"/>
      <c r="N73" s="18"/>
      <c r="O73" s="18"/>
      <c r="P73" s="18"/>
    </row>
    <row r="74" spans="1:17" ht="20.45" customHeight="1">
      <c r="A74" s="318"/>
      <c r="B74" s="18"/>
      <c r="C74" s="281"/>
      <c r="D74" s="281"/>
      <c r="E74" s="281"/>
      <c r="F74" s="281"/>
      <c r="G74" s="281"/>
      <c r="H74" s="281"/>
      <c r="I74" s="281"/>
      <c r="J74" s="18"/>
      <c r="K74" s="208" t="s">
        <v>72</v>
      </c>
      <c r="L74" s="208"/>
      <c r="M74" s="18"/>
      <c r="N74" s="18"/>
      <c r="O74" s="18"/>
      <c r="P74" s="18"/>
    </row>
    <row r="75" spans="1:17" ht="19.899999999999999" customHeight="1"/>
    <row r="76" spans="1:17">
      <c r="A76" s="305" t="s">
        <v>471</v>
      </c>
      <c r="B76" s="342"/>
      <c r="C76" s="342"/>
      <c r="D76" s="342"/>
      <c r="E76" s="342"/>
      <c r="F76" s="342"/>
      <c r="G76" s="342"/>
      <c r="H76" s="342"/>
      <c r="I76" s="342"/>
      <c r="J76" s="342"/>
      <c r="K76" s="342"/>
      <c r="L76" s="342"/>
      <c r="M76" s="342"/>
      <c r="N76" s="342"/>
      <c r="O76" s="342"/>
      <c r="P76" s="306"/>
    </row>
    <row r="77" spans="1:17">
      <c r="A77" s="288" t="s">
        <v>59</v>
      </c>
      <c r="B77" s="289"/>
      <c r="C77" s="289"/>
      <c r="D77" s="290"/>
      <c r="E77" s="273" t="s">
        <v>58</v>
      </c>
      <c r="F77" s="275"/>
      <c r="G77" s="276">
        <v>2016</v>
      </c>
      <c r="H77" s="276"/>
      <c r="I77" s="208">
        <v>2017</v>
      </c>
      <c r="J77" s="208">
        <v>2018</v>
      </c>
      <c r="K77" s="280">
        <v>2019</v>
      </c>
      <c r="L77" s="280"/>
      <c r="M77" s="280">
        <v>2020</v>
      </c>
      <c r="N77" s="280"/>
      <c r="O77" s="280">
        <v>2021</v>
      </c>
      <c r="P77" s="280"/>
    </row>
    <row r="78" spans="1:17" ht="31.5">
      <c r="A78" s="291"/>
      <c r="B78" s="292"/>
      <c r="C78" s="292"/>
      <c r="D78" s="293"/>
      <c r="E78" s="2" t="s">
        <v>92</v>
      </c>
      <c r="F78" s="222" t="s">
        <v>93</v>
      </c>
      <c r="G78" s="273" t="s">
        <v>68</v>
      </c>
      <c r="H78" s="275"/>
      <c r="I78" s="208" t="s">
        <v>68</v>
      </c>
      <c r="J78" s="208" t="s">
        <v>69</v>
      </c>
      <c r="K78" s="273" t="s">
        <v>69</v>
      </c>
      <c r="L78" s="275"/>
      <c r="M78" s="273" t="s">
        <v>71</v>
      </c>
      <c r="N78" s="275"/>
      <c r="O78" s="273" t="s">
        <v>71</v>
      </c>
      <c r="P78" s="275"/>
    </row>
    <row r="79" spans="1:17" ht="18.75">
      <c r="A79" s="375" t="s">
        <v>200</v>
      </c>
      <c r="B79" s="376"/>
      <c r="C79" s="376"/>
      <c r="D79" s="377"/>
      <c r="E79" s="2"/>
      <c r="F79" s="222"/>
      <c r="G79" s="193"/>
      <c r="H79" s="194"/>
      <c r="I79" s="3">
        <f t="shared" ref="I79:K80" si="0">I80</f>
        <v>10995</v>
      </c>
      <c r="J79" s="3">
        <f t="shared" si="0"/>
        <v>16385.3</v>
      </c>
      <c r="K79" s="3">
        <f t="shared" si="0"/>
        <v>1000</v>
      </c>
      <c r="L79" s="192"/>
      <c r="M79" s="3">
        <f>M80</f>
        <v>0</v>
      </c>
      <c r="N79" s="194"/>
      <c r="O79" s="223">
        <f>O80</f>
        <v>0</v>
      </c>
      <c r="P79" s="194"/>
    </row>
    <row r="80" spans="1:17" ht="24" customHeight="1">
      <c r="A80" s="299" t="s">
        <v>396</v>
      </c>
      <c r="B80" s="352"/>
      <c r="C80" s="352"/>
      <c r="D80" s="353"/>
      <c r="E80" s="8" t="s">
        <v>438</v>
      </c>
      <c r="F80" s="7">
        <v>31</v>
      </c>
      <c r="G80" s="191"/>
      <c r="H80" s="192"/>
      <c r="I80" s="3">
        <f t="shared" si="0"/>
        <v>10995</v>
      </c>
      <c r="J80" s="3">
        <f t="shared" si="0"/>
        <v>16385.3</v>
      </c>
      <c r="K80" s="3">
        <f t="shared" si="0"/>
        <v>1000</v>
      </c>
      <c r="L80" s="192"/>
      <c r="M80" s="3">
        <f>M81</f>
        <v>0</v>
      </c>
      <c r="N80" s="192"/>
      <c r="O80" s="3">
        <f>O81</f>
        <v>0</v>
      </c>
      <c r="P80" s="194"/>
      <c r="Q80" s="46">
        <v>175</v>
      </c>
    </row>
    <row r="81" spans="1:16" ht="25.5" customHeight="1">
      <c r="A81" s="258" t="s">
        <v>396</v>
      </c>
      <c r="B81" s="259"/>
      <c r="C81" s="259"/>
      <c r="D81" s="260"/>
      <c r="F81" s="222">
        <v>319210</v>
      </c>
      <c r="G81" s="273" t="s">
        <v>72</v>
      </c>
      <c r="H81" s="275"/>
      <c r="I81" s="242">
        <v>10995</v>
      </c>
      <c r="J81" s="223">
        <v>16385.3</v>
      </c>
      <c r="K81" s="241">
        <v>1000</v>
      </c>
      <c r="L81" s="242"/>
      <c r="M81" s="241"/>
      <c r="N81" s="242"/>
      <c r="O81" s="241"/>
      <c r="P81" s="194"/>
    </row>
    <row r="82" spans="1:16" ht="19.5" customHeight="1">
      <c r="A82" s="447"/>
      <c r="B82" s="206"/>
      <c r="C82" s="206"/>
      <c r="D82" s="207"/>
      <c r="E82" s="2"/>
      <c r="F82" s="222"/>
      <c r="G82" s="193"/>
      <c r="H82" s="194"/>
      <c r="I82" s="194"/>
      <c r="J82" s="208"/>
      <c r="K82" s="193"/>
      <c r="L82" s="194"/>
      <c r="M82" s="193"/>
      <c r="N82" s="194"/>
      <c r="O82" s="193"/>
      <c r="P82" s="194"/>
    </row>
    <row r="83" spans="1:16" ht="22.9" customHeight="1">
      <c r="A83" s="281"/>
      <c r="B83" s="281"/>
      <c r="C83" s="281"/>
      <c r="D83" s="281"/>
      <c r="E83" s="2"/>
      <c r="F83" s="208"/>
      <c r="G83" s="273"/>
      <c r="H83" s="275"/>
      <c r="I83" s="194"/>
      <c r="J83" s="208"/>
      <c r="K83" s="276"/>
      <c r="L83" s="276"/>
      <c r="M83" s="448"/>
      <c r="N83" s="448"/>
      <c r="O83" s="276"/>
      <c r="P83" s="276"/>
    </row>
    <row r="84" spans="1:16" ht="12.75" customHeight="1"/>
    <row r="85" spans="1:16" ht="22.15" customHeight="1">
      <c r="A85" s="314" t="s">
        <v>239</v>
      </c>
      <c r="B85" s="314"/>
      <c r="C85" s="314"/>
      <c r="D85" s="314"/>
      <c r="E85" s="314"/>
      <c r="F85" s="314"/>
      <c r="G85" s="314"/>
      <c r="H85" s="314"/>
      <c r="I85" s="314"/>
      <c r="J85" s="314"/>
      <c r="K85" s="314"/>
      <c r="L85" s="314"/>
      <c r="M85" s="314"/>
      <c r="N85" s="314"/>
      <c r="O85" s="314"/>
      <c r="P85" s="314"/>
    </row>
    <row r="86" spans="1:16" ht="19.899999999999999" customHeight="1">
      <c r="A86" s="276" t="s">
        <v>59</v>
      </c>
      <c r="B86" s="276"/>
      <c r="C86" s="276"/>
      <c r="D86" s="276"/>
      <c r="E86" s="276" t="s">
        <v>58</v>
      </c>
      <c r="F86" s="276"/>
      <c r="G86" s="276"/>
      <c r="H86" s="276"/>
      <c r="I86" s="351" t="s">
        <v>98</v>
      </c>
      <c r="J86" s="351" t="s">
        <v>97</v>
      </c>
      <c r="K86" s="351" t="s">
        <v>588</v>
      </c>
      <c r="L86" s="209">
        <v>2018</v>
      </c>
      <c r="M86" s="351" t="s">
        <v>634</v>
      </c>
      <c r="N86" s="208">
        <v>2019</v>
      </c>
      <c r="O86" s="208">
        <v>2020</v>
      </c>
      <c r="P86" s="208">
        <v>2021</v>
      </c>
    </row>
    <row r="87" spans="1:16" ht="66" customHeight="1">
      <c r="A87" s="276"/>
      <c r="B87" s="276"/>
      <c r="C87" s="276"/>
      <c r="D87" s="276"/>
      <c r="E87" s="2" t="s">
        <v>99</v>
      </c>
      <c r="F87" s="208" t="s">
        <v>92</v>
      </c>
      <c r="G87" s="228" t="s">
        <v>70</v>
      </c>
      <c r="H87" s="222" t="s">
        <v>93</v>
      </c>
      <c r="I87" s="351"/>
      <c r="J87" s="351"/>
      <c r="K87" s="351"/>
      <c r="L87" s="65" t="s">
        <v>95</v>
      </c>
      <c r="M87" s="351"/>
      <c r="N87" s="228" t="s">
        <v>70</v>
      </c>
      <c r="O87" s="228" t="s">
        <v>71</v>
      </c>
      <c r="P87" s="228" t="s">
        <v>71</v>
      </c>
    </row>
    <row r="88" spans="1:16">
      <c r="A88" s="273">
        <v>1</v>
      </c>
      <c r="B88" s="274"/>
      <c r="C88" s="274"/>
      <c r="D88" s="275"/>
      <c r="E88" s="2">
        <v>2</v>
      </c>
      <c r="F88" s="208">
        <v>3</v>
      </c>
      <c r="G88" s="208">
        <v>4</v>
      </c>
      <c r="H88" s="208">
        <v>5</v>
      </c>
      <c r="I88" s="208">
        <v>6</v>
      </c>
      <c r="J88" s="208">
        <v>7</v>
      </c>
      <c r="K88" s="208">
        <v>8</v>
      </c>
      <c r="L88" s="208">
        <v>9</v>
      </c>
      <c r="M88" s="208" t="s">
        <v>100</v>
      </c>
      <c r="N88" s="208">
        <v>11</v>
      </c>
      <c r="O88" s="208">
        <v>12</v>
      </c>
      <c r="P88" s="208">
        <v>13</v>
      </c>
    </row>
    <row r="89" spans="1:16" ht="22.9" customHeight="1">
      <c r="A89" s="305" t="s">
        <v>220</v>
      </c>
      <c r="B89" s="342"/>
      <c r="C89" s="342"/>
      <c r="D89" s="306"/>
      <c r="E89" s="92" t="s">
        <v>393</v>
      </c>
      <c r="F89" s="95" t="s">
        <v>438</v>
      </c>
      <c r="G89" s="18"/>
      <c r="H89" s="18">
        <v>319210</v>
      </c>
      <c r="I89" s="18">
        <v>74412.800000000003</v>
      </c>
      <c r="J89" s="18">
        <v>2005</v>
      </c>
      <c r="K89" s="19">
        <v>53439.9</v>
      </c>
      <c r="L89" s="19">
        <v>13885.3</v>
      </c>
      <c r="M89" s="19">
        <v>67325.3</v>
      </c>
      <c r="N89" s="19">
        <v>1000</v>
      </c>
      <c r="O89" s="18"/>
      <c r="P89" s="18"/>
    </row>
    <row r="90" spans="1:16" ht="22.9" hidden="1" customHeight="1">
      <c r="A90" s="343"/>
      <c r="B90" s="278"/>
      <c r="C90" s="278"/>
      <c r="D90" s="279"/>
      <c r="E90" s="92"/>
      <c r="F90" s="18"/>
      <c r="G90" s="18"/>
      <c r="H90" s="18"/>
      <c r="I90" s="18"/>
      <c r="J90" s="18"/>
      <c r="K90" s="18"/>
      <c r="L90" s="18"/>
      <c r="M90" s="18"/>
      <c r="N90" s="18"/>
      <c r="O90" s="18"/>
      <c r="P90" s="18"/>
    </row>
    <row r="91" spans="1:16" ht="22.9" hidden="1" customHeight="1">
      <c r="A91" s="449"/>
      <c r="B91" s="206"/>
      <c r="C91" s="206"/>
      <c r="D91" s="207"/>
      <c r="E91" s="92"/>
      <c r="F91" s="18"/>
      <c r="G91" s="18"/>
      <c r="H91" s="18"/>
      <c r="I91" s="18"/>
      <c r="J91" s="18"/>
      <c r="K91" s="18"/>
      <c r="L91" s="18"/>
      <c r="M91" s="18"/>
      <c r="N91" s="18"/>
      <c r="O91" s="18"/>
      <c r="P91" s="18"/>
    </row>
    <row r="92" spans="1:16" ht="22.9" hidden="1" customHeight="1">
      <c r="A92" s="268"/>
      <c r="B92" s="262"/>
      <c r="C92" s="262"/>
      <c r="D92" s="269"/>
      <c r="E92" s="92"/>
      <c r="F92" s="18"/>
      <c r="G92" s="18"/>
      <c r="H92" s="18"/>
      <c r="I92" s="18"/>
      <c r="J92" s="18"/>
      <c r="K92" s="18"/>
      <c r="L92" s="18"/>
      <c r="M92" s="18"/>
      <c r="N92" s="18"/>
      <c r="O92" s="18"/>
      <c r="P92" s="18"/>
    </row>
    <row r="93" spans="1:16" ht="22.9" hidden="1" customHeight="1">
      <c r="A93" s="268"/>
      <c r="B93" s="262"/>
      <c r="C93" s="262"/>
      <c r="D93" s="269"/>
      <c r="E93" s="92"/>
      <c r="F93" s="18"/>
      <c r="G93" s="18"/>
      <c r="H93" s="18"/>
      <c r="I93" s="18"/>
      <c r="J93" s="18"/>
      <c r="K93" s="18"/>
      <c r="L93" s="18"/>
      <c r="M93" s="18"/>
      <c r="N93" s="18"/>
      <c r="O93" s="18"/>
      <c r="P93" s="18"/>
    </row>
    <row r="94" spans="1:16" ht="22.9" hidden="1" customHeight="1">
      <c r="A94" s="268"/>
      <c r="B94" s="262"/>
      <c r="C94" s="262"/>
      <c r="D94" s="269"/>
      <c r="E94" s="92"/>
      <c r="F94" s="18"/>
      <c r="G94" s="18"/>
      <c r="H94" s="18"/>
      <c r="I94" s="18"/>
      <c r="J94" s="18"/>
      <c r="K94" s="18"/>
      <c r="L94" s="18"/>
      <c r="M94" s="18"/>
      <c r="N94" s="18"/>
      <c r="O94" s="18"/>
      <c r="P94" s="18"/>
    </row>
    <row r="95" spans="1:16" ht="22.9" hidden="1" customHeight="1">
      <c r="A95" s="268"/>
      <c r="B95" s="262"/>
      <c r="C95" s="262"/>
      <c r="D95" s="269"/>
      <c r="E95" s="92"/>
      <c r="F95" s="18"/>
      <c r="G95" s="18"/>
      <c r="H95" s="18"/>
      <c r="I95" s="18"/>
      <c r="J95" s="18"/>
      <c r="K95" s="18"/>
      <c r="L95" s="18"/>
      <c r="M95" s="18"/>
      <c r="N95" s="18"/>
      <c r="O95" s="18"/>
      <c r="P95" s="18"/>
    </row>
    <row r="96" spans="1:16" ht="23.45" customHeight="1"/>
    <row r="97" spans="1:16" s="66" customFormat="1" ht="24.6" customHeight="1">
      <c r="A97" s="248" t="s">
        <v>636</v>
      </c>
      <c r="B97" s="249"/>
      <c r="C97" s="249"/>
      <c r="D97" s="249"/>
      <c r="E97" s="249"/>
      <c r="F97" s="249"/>
      <c r="G97" s="249"/>
      <c r="H97" s="249"/>
      <c r="I97" s="249"/>
      <c r="J97" s="249"/>
      <c r="K97" s="249"/>
      <c r="L97" s="249"/>
      <c r="M97" s="249"/>
      <c r="N97" s="249"/>
      <c r="O97" s="249"/>
      <c r="P97" s="250"/>
    </row>
    <row r="98" spans="1:16" s="66" customFormat="1" ht="24.6" customHeight="1">
      <c r="A98" s="251" t="s">
        <v>612</v>
      </c>
      <c r="B98" s="252"/>
      <c r="C98" s="252"/>
      <c r="D98" s="252"/>
      <c r="E98" s="252"/>
      <c r="F98" s="252"/>
      <c r="G98" s="252"/>
      <c r="H98" s="252"/>
      <c r="I98" s="252"/>
      <c r="J98" s="252"/>
      <c r="K98" s="252"/>
      <c r="L98" s="252"/>
      <c r="M98" s="252"/>
      <c r="N98" s="252"/>
      <c r="O98" s="252"/>
      <c r="P98" s="253"/>
    </row>
    <row r="99" spans="1:16" s="66" customFormat="1" ht="24.6" customHeight="1">
      <c r="A99" s="251" t="s">
        <v>613</v>
      </c>
      <c r="B99" s="252"/>
      <c r="C99" s="252"/>
      <c r="D99" s="252"/>
      <c r="E99" s="252"/>
      <c r="F99" s="252"/>
      <c r="G99" s="252"/>
      <c r="H99" s="252"/>
      <c r="I99" s="252"/>
      <c r="J99" s="252"/>
      <c r="K99" s="252"/>
      <c r="L99" s="252"/>
      <c r="M99" s="252"/>
      <c r="N99" s="252"/>
      <c r="O99" s="252"/>
      <c r="P99" s="253"/>
    </row>
    <row r="100" spans="1:16" s="66" customFormat="1" ht="24.6" customHeight="1">
      <c r="A100" s="254" t="s">
        <v>101</v>
      </c>
      <c r="B100" s="255"/>
      <c r="C100" s="255"/>
      <c r="D100" s="255"/>
      <c r="E100" s="255"/>
      <c r="F100" s="255"/>
      <c r="G100" s="255"/>
      <c r="H100" s="255"/>
      <c r="I100" s="255"/>
      <c r="J100" s="255"/>
      <c r="K100" s="255"/>
      <c r="L100" s="255"/>
      <c r="M100" s="255"/>
      <c r="N100" s="255"/>
      <c r="O100" s="255"/>
      <c r="P100" s="256"/>
    </row>
    <row r="102" spans="1:16" ht="38.450000000000003" customHeight="1">
      <c r="A102" s="257" t="s">
        <v>472</v>
      </c>
      <c r="B102" s="257"/>
      <c r="C102" s="257"/>
      <c r="D102" s="257"/>
      <c r="E102" s="257"/>
      <c r="F102" s="257"/>
      <c r="G102" s="257"/>
      <c r="H102" s="257"/>
      <c r="I102" s="257"/>
      <c r="J102" s="257"/>
      <c r="K102" s="257"/>
      <c r="L102" s="257"/>
      <c r="M102" s="257"/>
      <c r="N102" s="257"/>
      <c r="O102" s="257"/>
      <c r="P102" s="257"/>
    </row>
  </sheetData>
  <mergeCells count="181">
    <mergeCell ref="A102:P102"/>
    <mergeCell ref="A94:D94"/>
    <mergeCell ref="A95:D95"/>
    <mergeCell ref="A97:P97"/>
    <mergeCell ref="A98:P98"/>
    <mergeCell ref="A99:P99"/>
    <mergeCell ref="A100:P100"/>
    <mergeCell ref="A88:D88"/>
    <mergeCell ref="E86:H86"/>
    <mergeCell ref="I86:I87"/>
    <mergeCell ref="A93:D93"/>
    <mergeCell ref="A89:D89"/>
    <mergeCell ref="A90:D90"/>
    <mergeCell ref="A92:D92"/>
    <mergeCell ref="J86:J87"/>
    <mergeCell ref="K86:K87"/>
    <mergeCell ref="M86:M87"/>
    <mergeCell ref="A86:D87"/>
    <mergeCell ref="A85:P85"/>
    <mergeCell ref="M83:N83"/>
    <mergeCell ref="A80:D80"/>
    <mergeCell ref="G83:H83"/>
    <mergeCell ref="K83:L83"/>
    <mergeCell ref="G78:H78"/>
    <mergeCell ref="K78:L78"/>
    <mergeCell ref="M78:N78"/>
    <mergeCell ref="A81:D81"/>
    <mergeCell ref="G81:H81"/>
    <mergeCell ref="A83:D83"/>
    <mergeCell ref="A77:D78"/>
    <mergeCell ref="E77:F77"/>
    <mergeCell ref="G77:H77"/>
    <mergeCell ref="K77:L77"/>
    <mergeCell ref="M77:N77"/>
    <mergeCell ref="O77:P77"/>
    <mergeCell ref="A79:D79"/>
    <mergeCell ref="O83:P83"/>
    <mergeCell ref="A65:P65"/>
    <mergeCell ref="C68:I68"/>
    <mergeCell ref="A68:A69"/>
    <mergeCell ref="O78:P78"/>
    <mergeCell ref="A66:A67"/>
    <mergeCell ref="B66:B67"/>
    <mergeCell ref="C66:I67"/>
    <mergeCell ref="J66:J67"/>
    <mergeCell ref="C69:I69"/>
    <mergeCell ref="A72:A74"/>
    <mergeCell ref="A70:A71"/>
    <mergeCell ref="C70:I70"/>
    <mergeCell ref="C71:I71"/>
    <mergeCell ref="C72:I72"/>
    <mergeCell ref="C73:I73"/>
    <mergeCell ref="C74:I74"/>
    <mergeCell ref="A76:P76"/>
    <mergeCell ref="O58:P58"/>
    <mergeCell ref="A61:C61"/>
    <mergeCell ref="D61:P61"/>
    <mergeCell ref="A62:C62"/>
    <mergeCell ref="D62:P62"/>
    <mergeCell ref="A63:C63"/>
    <mergeCell ref="D63:P63"/>
    <mergeCell ref="O55:P55"/>
    <mergeCell ref="A56:B56"/>
    <mergeCell ref="A60:P60"/>
    <mergeCell ref="C58:N58"/>
    <mergeCell ref="C56:N56"/>
    <mergeCell ref="O56:P56"/>
    <mergeCell ref="A57:B57"/>
    <mergeCell ref="C57:N57"/>
    <mergeCell ref="O57:P57"/>
    <mergeCell ref="A58:B58"/>
    <mergeCell ref="A51:B51"/>
    <mergeCell ref="I51:J51"/>
    <mergeCell ref="A49:B49"/>
    <mergeCell ref="I49:J49"/>
    <mergeCell ref="A55:B55"/>
    <mergeCell ref="C55:N55"/>
    <mergeCell ref="A53:B53"/>
    <mergeCell ref="A54:P54"/>
    <mergeCell ref="A39:C39"/>
    <mergeCell ref="E39:F39"/>
    <mergeCell ref="G39:H39"/>
    <mergeCell ref="A40:C40"/>
    <mergeCell ref="E40:F40"/>
    <mergeCell ref="G40:H40"/>
    <mergeCell ref="A48:B48"/>
    <mergeCell ref="I48:J48"/>
    <mergeCell ref="A41:C41"/>
    <mergeCell ref="E41:F41"/>
    <mergeCell ref="G41:H41"/>
    <mergeCell ref="A42:C42"/>
    <mergeCell ref="E42:F42"/>
    <mergeCell ref="G42:H42"/>
    <mergeCell ref="A52:B52"/>
    <mergeCell ref="I52:J52"/>
    <mergeCell ref="A44:P44"/>
    <mergeCell ref="A45:B46"/>
    <mergeCell ref="A50:B50"/>
    <mergeCell ref="I50:J50"/>
    <mergeCell ref="C45:H45"/>
    <mergeCell ref="I45:J46"/>
    <mergeCell ref="A47:B47"/>
    <mergeCell ref="I47:J47"/>
    <mergeCell ref="A37:C37"/>
    <mergeCell ref="E37:F37"/>
    <mergeCell ref="G37:H37"/>
    <mergeCell ref="A38:C38"/>
    <mergeCell ref="E38:F38"/>
    <mergeCell ref="G38:H38"/>
    <mergeCell ref="A35:C35"/>
    <mergeCell ref="E35:F35"/>
    <mergeCell ref="G35:H35"/>
    <mergeCell ref="A36:C36"/>
    <mergeCell ref="E36:F36"/>
    <mergeCell ref="G36:H36"/>
    <mergeCell ref="A24:B24"/>
    <mergeCell ref="A25:B25"/>
    <mergeCell ref="E34:F34"/>
    <mergeCell ref="G34:H34"/>
    <mergeCell ref="A29:B29"/>
    <mergeCell ref="G29:H29"/>
    <mergeCell ref="A30:B30"/>
    <mergeCell ref="G30:H30"/>
    <mergeCell ref="A32:P32"/>
    <mergeCell ref="A33:C34"/>
    <mergeCell ref="N33:P33"/>
    <mergeCell ref="K30:L30"/>
    <mergeCell ref="K33:M33"/>
    <mergeCell ref="A20:B20"/>
    <mergeCell ref="G33:J33"/>
    <mergeCell ref="A22:B22"/>
    <mergeCell ref="G22:H22"/>
    <mergeCell ref="G18:H18"/>
    <mergeCell ref="A26:B26"/>
    <mergeCell ref="A27:B27"/>
    <mergeCell ref="A21:B21"/>
    <mergeCell ref="A28:B28"/>
    <mergeCell ref="A23:B23"/>
    <mergeCell ref="G20:H20"/>
    <mergeCell ref="G25:H25"/>
    <mergeCell ref="G26:H26"/>
    <mergeCell ref="G27:H27"/>
    <mergeCell ref="G21:H21"/>
    <mergeCell ref="G28:H28"/>
    <mergeCell ref="G23:H23"/>
    <mergeCell ref="G24:H24"/>
    <mergeCell ref="D33:F33"/>
    <mergeCell ref="E12:F12"/>
    <mergeCell ref="M19:N19"/>
    <mergeCell ref="O19:P19"/>
    <mergeCell ref="A18:B19"/>
    <mergeCell ref="C18:F18"/>
    <mergeCell ref="M18:N18"/>
    <mergeCell ref="O18:P18"/>
    <mergeCell ref="K18:L18"/>
    <mergeCell ref="G19:H19"/>
    <mergeCell ref="K19:L19"/>
    <mergeCell ref="N1:P1"/>
    <mergeCell ref="E2:J2"/>
    <mergeCell ref="D3:L3"/>
    <mergeCell ref="G12:H12"/>
    <mergeCell ref="K12:L12"/>
    <mergeCell ref="M12:N12"/>
    <mergeCell ref="A16:D16"/>
    <mergeCell ref="K13:L13"/>
    <mergeCell ref="M13:N13"/>
    <mergeCell ref="O13:P13"/>
    <mergeCell ref="A14:D14"/>
    <mergeCell ref="A6:C6"/>
    <mergeCell ref="D6:O6"/>
    <mergeCell ref="A15:D15"/>
    <mergeCell ref="G13:H13"/>
    <mergeCell ref="O14:P14"/>
    <mergeCell ref="A7:C7"/>
    <mergeCell ref="D7:O7"/>
    <mergeCell ref="A8:C8"/>
    <mergeCell ref="D8:O8"/>
    <mergeCell ref="O12:P12"/>
    <mergeCell ref="G14:H14"/>
    <mergeCell ref="A10:P10"/>
    <mergeCell ref="A12:D13"/>
  </mergeCells>
  <phoneticPr fontId="12" type="noConversion"/>
  <printOptions horizontalCentered="1"/>
  <pageMargins left="0" right="0" top="0" bottom="0" header="0" footer="0"/>
  <pageSetup paperSize="9" scale="59" orientation="portrait" r:id="rId1"/>
</worksheet>
</file>

<file path=xl/worksheets/sheet9.xml><?xml version="1.0" encoding="utf-8"?>
<worksheet xmlns="http://schemas.openxmlformats.org/spreadsheetml/2006/main" xmlns:r="http://schemas.openxmlformats.org/officeDocument/2006/relationships">
  <sheetPr>
    <tabColor rgb="FF00B050"/>
  </sheetPr>
  <dimension ref="A1:S268"/>
  <sheetViews>
    <sheetView showZeros="0" topLeftCell="A5" zoomScaleNormal="100" zoomScaleSheetLayoutView="79" workbookViewId="0">
      <selection activeCell="S22" sqref="S22"/>
    </sheetView>
  </sheetViews>
  <sheetFormatPr defaultColWidth="8.85546875" defaultRowHeight="15.75"/>
  <cols>
    <col min="1" max="1" width="10.140625" style="46" customWidth="1"/>
    <col min="2" max="2" width="12.28515625" style="46" customWidth="1"/>
    <col min="3" max="3" width="7.28515625" style="46" customWidth="1"/>
    <col min="4" max="4" width="16.140625" style="46" customWidth="1"/>
    <col min="5" max="5" width="9.7109375" style="89" customWidth="1"/>
    <col min="6" max="6" width="8.85546875" style="46" customWidth="1"/>
    <col min="7" max="7" width="7.140625" style="46" customWidth="1"/>
    <col min="8" max="8" width="6.28515625" style="46" customWidth="1"/>
    <col min="9" max="9" width="11.5703125" style="46" customWidth="1"/>
    <col min="10" max="10" width="11.140625" style="46" customWidth="1"/>
    <col min="11" max="11" width="11.28515625" style="46" customWidth="1"/>
    <col min="12" max="12" width="10.140625" style="46" customWidth="1"/>
    <col min="13" max="14" width="11.140625" style="46" customWidth="1"/>
    <col min="15" max="15" width="11.7109375" style="46" customWidth="1"/>
    <col min="16" max="16" width="11.140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25" customHeight="1">
      <c r="A7" s="281" t="s">
        <v>87</v>
      </c>
      <c r="B7" s="281"/>
      <c r="C7" s="281"/>
      <c r="D7" s="282" t="s">
        <v>582</v>
      </c>
      <c r="E7" s="282"/>
      <c r="F7" s="282"/>
      <c r="G7" s="282"/>
      <c r="H7" s="282"/>
      <c r="I7" s="282"/>
      <c r="J7" s="282"/>
      <c r="K7" s="282"/>
      <c r="L7" s="282"/>
      <c r="M7" s="282"/>
      <c r="N7" s="282"/>
      <c r="O7" s="282"/>
      <c r="P7" s="2" t="s">
        <v>486</v>
      </c>
    </row>
    <row r="8" spans="1:16" ht="13.5" customHeight="1">
      <c r="A8" s="281" t="s">
        <v>88</v>
      </c>
      <c r="B8" s="281"/>
      <c r="C8" s="281"/>
      <c r="D8" s="285" t="s">
        <v>583</v>
      </c>
      <c r="E8" s="286"/>
      <c r="F8" s="286"/>
      <c r="G8" s="286"/>
      <c r="H8" s="286"/>
      <c r="I8" s="286"/>
      <c r="J8" s="286"/>
      <c r="K8" s="286"/>
      <c r="L8" s="286"/>
      <c r="M8" s="286"/>
      <c r="N8" s="286"/>
      <c r="O8" s="287"/>
      <c r="P8" s="208">
        <v>2369</v>
      </c>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14" t="s">
        <v>91</v>
      </c>
      <c r="B14" s="314"/>
      <c r="C14" s="314"/>
      <c r="D14" s="314"/>
      <c r="E14" s="2" t="s">
        <v>204</v>
      </c>
      <c r="F14" s="208"/>
      <c r="G14" s="266" t="s">
        <v>72</v>
      </c>
      <c r="H14" s="267"/>
      <c r="I14" s="3">
        <f>I15+I16+I18+I19+I20+I21+I17</f>
        <v>127541.4</v>
      </c>
      <c r="J14" s="3">
        <f>J15+J16+J18+J19+J20+J21+J17</f>
        <v>139908.20000000001</v>
      </c>
      <c r="K14" s="3">
        <f>K15+K16+K18+K19+K20+K21+K17</f>
        <v>146826.69999999998</v>
      </c>
      <c r="L14" s="3">
        <f t="shared" ref="L14:N14" si="0">L15+L16+L18+L19+L20+L21</f>
        <v>0</v>
      </c>
      <c r="M14" s="3">
        <f>SUM(M15:M21)</f>
        <v>138963.4</v>
      </c>
      <c r="N14" s="3">
        <f t="shared" si="0"/>
        <v>0</v>
      </c>
      <c r="O14" s="3">
        <f>SUM(O15:O21)</f>
        <v>139823.70000000001</v>
      </c>
      <c r="P14" s="48"/>
    </row>
    <row r="15" spans="1:16" ht="23.45" customHeight="1">
      <c r="A15" s="389" t="s">
        <v>323</v>
      </c>
      <c r="B15" s="271"/>
      <c r="C15" s="271"/>
      <c r="D15" s="272"/>
      <c r="E15" s="2"/>
      <c r="F15" s="222">
        <v>21</v>
      </c>
      <c r="G15" s="273" t="s">
        <v>72</v>
      </c>
      <c r="H15" s="275"/>
      <c r="I15" s="223">
        <f>I95+I150</f>
        <v>36263.399999999994</v>
      </c>
      <c r="J15" s="223">
        <f>J95+J150</f>
        <v>38294.6</v>
      </c>
      <c r="K15" s="223">
        <f>K95+K150</f>
        <v>33890.6</v>
      </c>
      <c r="L15" s="223">
        <f>L95+L150</f>
        <v>0</v>
      </c>
      <c r="M15" s="223">
        <f>M95+M150</f>
        <v>34178.6</v>
      </c>
      <c r="N15" s="223"/>
      <c r="O15" s="223">
        <f>O95+O150</f>
        <v>36327.300000000003</v>
      </c>
      <c r="P15" s="194"/>
    </row>
    <row r="16" spans="1:16" ht="21" customHeight="1">
      <c r="A16" s="389" t="s">
        <v>128</v>
      </c>
      <c r="B16" s="271"/>
      <c r="C16" s="271"/>
      <c r="D16" s="272"/>
      <c r="E16" s="2"/>
      <c r="F16" s="222">
        <v>22</v>
      </c>
      <c r="G16" s="273" t="s">
        <v>72</v>
      </c>
      <c r="H16" s="275"/>
      <c r="I16" s="223">
        <f>I99+I154+I206</f>
        <v>10613.600000000002</v>
      </c>
      <c r="J16" s="223">
        <f>J99+J154+J206</f>
        <v>13595.6</v>
      </c>
      <c r="K16" s="223">
        <f>K99+K154+K206</f>
        <v>18087.8</v>
      </c>
      <c r="L16" s="223"/>
      <c r="M16" s="223">
        <f>M99+M154+M206</f>
        <v>19203.400000000001</v>
      </c>
      <c r="N16" s="223"/>
      <c r="O16" s="223">
        <f>O99+O154+O206</f>
        <v>15952.599999999999</v>
      </c>
      <c r="P16" s="194"/>
    </row>
    <row r="17" spans="1:16" ht="21" customHeight="1">
      <c r="A17" s="350" t="s">
        <v>453</v>
      </c>
      <c r="B17" s="264"/>
      <c r="C17" s="264"/>
      <c r="D17" s="265"/>
      <c r="E17" s="2"/>
      <c r="F17" s="222">
        <v>25</v>
      </c>
      <c r="G17" s="273" t="s">
        <v>72</v>
      </c>
      <c r="H17" s="275"/>
      <c r="I17" s="223">
        <f>I203</f>
        <v>46568.2</v>
      </c>
      <c r="J17" s="223">
        <f>J203</f>
        <v>42635.6</v>
      </c>
      <c r="K17" s="223">
        <f>K203</f>
        <v>47313</v>
      </c>
      <c r="L17" s="223"/>
      <c r="M17" s="223">
        <f>M203</f>
        <v>44137.4</v>
      </c>
      <c r="N17" s="223"/>
      <c r="O17" s="223">
        <f>O203</f>
        <v>44137.4</v>
      </c>
      <c r="P17" s="194"/>
    </row>
    <row r="18" spans="1:16" ht="50.25" customHeight="1">
      <c r="A18" s="263" t="s">
        <v>124</v>
      </c>
      <c r="B18" s="264"/>
      <c r="C18" s="264"/>
      <c r="D18" s="265"/>
      <c r="E18" s="2"/>
      <c r="F18" s="222">
        <v>27</v>
      </c>
      <c r="G18" s="273" t="s">
        <v>72</v>
      </c>
      <c r="H18" s="275"/>
      <c r="I18" s="223">
        <f>I123+I176</f>
        <v>78.400000000000006</v>
      </c>
      <c r="J18" s="223">
        <f>J123+J176</f>
        <v>93</v>
      </c>
      <c r="K18" s="223">
        <f>K123+K176</f>
        <v>159.6</v>
      </c>
      <c r="L18" s="223">
        <f>L118</f>
        <v>0</v>
      </c>
      <c r="M18" s="223">
        <f>M123+M176</f>
        <v>159.6</v>
      </c>
      <c r="N18" s="223">
        <f>N118</f>
        <v>0</v>
      </c>
      <c r="O18" s="223">
        <f>O123+O176</f>
        <v>159.6</v>
      </c>
      <c r="P18" s="194"/>
    </row>
    <row r="19" spans="1:16" ht="20.25" customHeight="1">
      <c r="A19" s="263" t="s">
        <v>333</v>
      </c>
      <c r="B19" s="264"/>
      <c r="C19" s="264"/>
      <c r="D19" s="265"/>
      <c r="E19" s="2"/>
      <c r="F19" s="222">
        <v>28</v>
      </c>
      <c r="G19" s="273" t="s">
        <v>72</v>
      </c>
      <c r="H19" s="275"/>
      <c r="I19" s="194"/>
      <c r="J19" s="223"/>
      <c r="K19" s="223">
        <f>K126+J179</f>
        <v>0</v>
      </c>
      <c r="L19" s="242"/>
      <c r="M19" s="223">
        <f>M126+M179</f>
        <v>0</v>
      </c>
      <c r="N19" s="50"/>
      <c r="O19" s="223">
        <f>O126+O179</f>
        <v>0</v>
      </c>
      <c r="P19" s="194"/>
    </row>
    <row r="20" spans="1:16" ht="17.25" customHeight="1">
      <c r="A20" s="263" t="s">
        <v>325</v>
      </c>
      <c r="B20" s="264"/>
      <c r="C20" s="264"/>
      <c r="D20" s="265"/>
      <c r="E20" s="2"/>
      <c r="F20" s="222">
        <v>31</v>
      </c>
      <c r="G20" s="273" t="s">
        <v>72</v>
      </c>
      <c r="H20" s="275"/>
      <c r="I20" s="223">
        <f>I131+I184</f>
        <v>7830.0999999999995</v>
      </c>
      <c r="J20" s="223">
        <f>J131+J184</f>
        <v>15528.8</v>
      </c>
      <c r="K20" s="223">
        <f>K131+K184</f>
        <v>14528.8</v>
      </c>
      <c r="L20" s="223">
        <f>L128</f>
        <v>0</v>
      </c>
      <c r="M20" s="223">
        <f>M131+M184</f>
        <v>7650.7</v>
      </c>
      <c r="N20" s="223">
        <f>N128</f>
        <v>0</v>
      </c>
      <c r="O20" s="223">
        <f>O131+O184</f>
        <v>8053</v>
      </c>
      <c r="P20" s="194"/>
    </row>
    <row r="21" spans="1:16" ht="18" customHeight="1">
      <c r="A21" s="263" t="s">
        <v>324</v>
      </c>
      <c r="B21" s="264"/>
      <c r="C21" s="264"/>
      <c r="D21" s="265"/>
      <c r="E21" s="2"/>
      <c r="F21" s="222">
        <v>33</v>
      </c>
      <c r="G21" s="273" t="s">
        <v>72</v>
      </c>
      <c r="H21" s="275"/>
      <c r="I21" s="223">
        <f>I138+I191</f>
        <v>26187.699999999997</v>
      </c>
      <c r="J21" s="223">
        <f>J138+J191</f>
        <v>29760.6</v>
      </c>
      <c r="K21" s="223">
        <f>K138+K191</f>
        <v>32846.899999999994</v>
      </c>
      <c r="L21" s="223">
        <f>L135</f>
        <v>0</v>
      </c>
      <c r="M21" s="223">
        <f>M138+M191</f>
        <v>33633.699999999997</v>
      </c>
      <c r="N21" s="223">
        <f>N135</f>
        <v>0</v>
      </c>
      <c r="O21" s="223">
        <f>O138+O191</f>
        <v>35193.800000000003</v>
      </c>
      <c r="P21" s="223">
        <f>P135</f>
        <v>0</v>
      </c>
    </row>
    <row r="22" spans="1:16" ht="18.75" customHeight="1">
      <c r="A22" s="6"/>
      <c r="B22" s="200"/>
      <c r="C22" s="200"/>
      <c r="D22" s="201"/>
      <c r="E22" s="2"/>
      <c r="F22" s="222"/>
      <c r="G22" s="193"/>
      <c r="H22" s="194"/>
      <c r="I22" s="194"/>
      <c r="J22" s="208"/>
      <c r="K22" s="208"/>
      <c r="L22" s="194"/>
      <c r="M22" s="208"/>
      <c r="N22" s="48"/>
      <c r="O22" s="208"/>
      <c r="P22" s="194"/>
    </row>
    <row r="23" spans="1:16" ht="18.75" customHeight="1"/>
    <row r="24" spans="1:16" ht="23.45" customHeight="1">
      <c r="A24" s="288" t="s">
        <v>59</v>
      </c>
      <c r="B24" s="290"/>
      <c r="C24" s="268" t="s">
        <v>58</v>
      </c>
      <c r="D24" s="262"/>
      <c r="E24" s="262"/>
      <c r="F24" s="269"/>
      <c r="G24" s="273">
        <v>2016</v>
      </c>
      <c r="H24" s="275"/>
      <c r="I24" s="208">
        <v>2017</v>
      </c>
      <c r="J24" s="208">
        <v>2018</v>
      </c>
      <c r="K24" s="268">
        <v>2019</v>
      </c>
      <c r="L24" s="269"/>
      <c r="M24" s="268">
        <v>2020</v>
      </c>
      <c r="N24" s="269"/>
      <c r="O24" s="268">
        <v>2021</v>
      </c>
      <c r="P24" s="269"/>
    </row>
    <row r="25" spans="1:16" ht="33.75" customHeight="1">
      <c r="A25" s="291"/>
      <c r="B25" s="293"/>
      <c r="C25" s="208" t="s">
        <v>112</v>
      </c>
      <c r="D25" s="208" t="s">
        <v>113</v>
      </c>
      <c r="E25" s="2" t="s">
        <v>89</v>
      </c>
      <c r="F25" s="222" t="s">
        <v>90</v>
      </c>
      <c r="G25" s="273" t="s">
        <v>68</v>
      </c>
      <c r="H25" s="275"/>
      <c r="I25" s="208" t="s">
        <v>68</v>
      </c>
      <c r="J25" s="208" t="s">
        <v>69</v>
      </c>
      <c r="K25" s="273" t="s">
        <v>69</v>
      </c>
      <c r="L25" s="275"/>
      <c r="M25" s="273" t="s">
        <v>71</v>
      </c>
      <c r="N25" s="275"/>
      <c r="O25" s="273" t="s">
        <v>71</v>
      </c>
      <c r="P25" s="275"/>
    </row>
    <row r="26" spans="1:16" ht="36" customHeight="1">
      <c r="A26" s="296" t="s">
        <v>114</v>
      </c>
      <c r="B26" s="297"/>
      <c r="C26" s="18"/>
      <c r="D26" s="18"/>
      <c r="E26" s="92"/>
      <c r="F26" s="18"/>
      <c r="G26" s="298" t="s">
        <v>72</v>
      </c>
      <c r="H26" s="298"/>
      <c r="I26" s="53">
        <f>(I27+I31+I35)</f>
        <v>127541.4</v>
      </c>
      <c r="J26" s="53">
        <f>(J27+J31+J35)</f>
        <v>139908.20000000001</v>
      </c>
      <c r="K26" s="83">
        <f>(K27+K31+K35)</f>
        <v>146826.69999999998</v>
      </c>
      <c r="L26" s="53">
        <f>L27+L31+L35</f>
        <v>0</v>
      </c>
      <c r="M26" s="83">
        <f>(M27+M31+M35)</f>
        <v>138963.4</v>
      </c>
      <c r="N26" s="53">
        <f>N27+N31+N35</f>
        <v>0</v>
      </c>
      <c r="O26" s="83">
        <f>(O27+O31+O35)</f>
        <v>139823.70000000001</v>
      </c>
      <c r="P26" s="53">
        <f>P27+P31+P35</f>
        <v>0</v>
      </c>
    </row>
    <row r="27" spans="1:16" ht="30.75" customHeight="1">
      <c r="A27" s="294" t="s">
        <v>115</v>
      </c>
      <c r="B27" s="295"/>
      <c r="C27" s="54">
        <v>112</v>
      </c>
      <c r="D27" s="93" t="s">
        <v>56</v>
      </c>
      <c r="E27" s="92"/>
      <c r="F27" s="18"/>
      <c r="G27" s="276" t="s">
        <v>72</v>
      </c>
      <c r="H27" s="276"/>
      <c r="I27" s="83">
        <f>I28+I29+I30</f>
        <v>5158.3999999999996</v>
      </c>
      <c r="J27" s="83">
        <f>J28+J29+J30</f>
        <v>5443.5</v>
      </c>
      <c r="K27" s="53">
        <f>K28+K29+K30</f>
        <v>6227.2</v>
      </c>
      <c r="L27" s="137"/>
      <c r="M27" s="53">
        <f>M28+M29+M30</f>
        <v>5794.5</v>
      </c>
      <c r="N27" s="137"/>
      <c r="O27" s="83">
        <f>O28+O29+O30</f>
        <v>5758.7</v>
      </c>
      <c r="P27" s="56"/>
    </row>
    <row r="28" spans="1:16" ht="20.25" customHeight="1">
      <c r="A28" s="268" t="s">
        <v>221</v>
      </c>
      <c r="B28" s="269"/>
      <c r="C28" s="18"/>
      <c r="D28" s="18"/>
      <c r="E28" s="92"/>
      <c r="F28" s="18"/>
      <c r="G28" s="276" t="s">
        <v>72</v>
      </c>
      <c r="H28" s="276"/>
      <c r="I28" s="18">
        <v>31.2</v>
      </c>
      <c r="J28" s="18">
        <v>31.2</v>
      </c>
      <c r="K28" s="78">
        <v>31.2</v>
      </c>
      <c r="L28" s="56"/>
      <c r="M28" s="78">
        <v>31.2</v>
      </c>
      <c r="N28" s="56"/>
      <c r="O28" s="78">
        <v>31.2</v>
      </c>
      <c r="P28" s="56"/>
    </row>
    <row r="29" spans="1:16" ht="20.25" customHeight="1">
      <c r="A29" s="280" t="s">
        <v>44</v>
      </c>
      <c r="B29" s="280"/>
      <c r="C29" s="18"/>
      <c r="D29" s="18"/>
      <c r="E29" s="92"/>
      <c r="F29" s="18"/>
      <c r="G29" s="276" t="s">
        <v>72</v>
      </c>
      <c r="H29" s="276"/>
      <c r="I29" s="18">
        <v>3272.8</v>
      </c>
      <c r="J29" s="18">
        <v>3549.7</v>
      </c>
      <c r="K29" s="18">
        <v>3515.8</v>
      </c>
      <c r="L29" s="56"/>
      <c r="M29" s="19">
        <v>3714.8</v>
      </c>
      <c r="N29" s="56"/>
      <c r="O29" s="18">
        <v>3800.2</v>
      </c>
      <c r="P29" s="56"/>
    </row>
    <row r="30" spans="1:16" ht="20.25" customHeight="1">
      <c r="A30" s="268" t="s">
        <v>238</v>
      </c>
      <c r="B30" s="269"/>
      <c r="C30" s="18"/>
      <c r="D30" s="18"/>
      <c r="E30" s="92"/>
      <c r="F30" s="18"/>
      <c r="G30" s="276" t="s">
        <v>72</v>
      </c>
      <c r="H30" s="276"/>
      <c r="I30" s="18">
        <v>1854.4</v>
      </c>
      <c r="J30" s="18">
        <v>1862.6</v>
      </c>
      <c r="K30" s="18">
        <v>2680.2</v>
      </c>
      <c r="L30" s="56"/>
      <c r="M30" s="18">
        <v>2048.5</v>
      </c>
      <c r="N30" s="56"/>
      <c r="O30" s="18">
        <v>1927.3</v>
      </c>
      <c r="P30" s="56"/>
    </row>
    <row r="31" spans="1:16" ht="33" customHeight="1">
      <c r="A31" s="294" t="s">
        <v>116</v>
      </c>
      <c r="B31" s="295"/>
      <c r="C31" s="54">
        <v>112</v>
      </c>
      <c r="D31" s="18"/>
      <c r="E31" s="92"/>
      <c r="F31" s="18"/>
      <c r="G31" s="276" t="s">
        <v>72</v>
      </c>
      <c r="H31" s="276"/>
      <c r="I31" s="208"/>
      <c r="J31" s="18">
        <f>J32+J33+J34</f>
        <v>0</v>
      </c>
      <c r="K31" s="18">
        <f>K32+K33+K34</f>
        <v>0</v>
      </c>
      <c r="L31" s="56"/>
      <c r="M31" s="18">
        <f>M32+M33+M34</f>
        <v>0</v>
      </c>
      <c r="N31" s="56"/>
      <c r="O31" s="18">
        <f>O32+O33+O34</f>
        <v>0</v>
      </c>
      <c r="P31" s="56"/>
    </row>
    <row r="32" spans="1:16" ht="20.25" hidden="1" customHeight="1">
      <c r="A32" s="280"/>
      <c r="B32" s="280"/>
      <c r="C32" s="18"/>
      <c r="D32" s="18"/>
      <c r="E32" s="92"/>
      <c r="F32" s="18"/>
      <c r="G32" s="276" t="s">
        <v>72</v>
      </c>
      <c r="H32" s="276"/>
      <c r="I32" s="208"/>
      <c r="J32" s="18"/>
      <c r="K32" s="78"/>
      <c r="L32" s="56"/>
      <c r="M32" s="78"/>
      <c r="N32" s="56"/>
      <c r="O32" s="78"/>
      <c r="P32" s="56"/>
    </row>
    <row r="33" spans="1:16" ht="19.5" hidden="1" customHeight="1">
      <c r="A33" s="268"/>
      <c r="B33" s="269"/>
      <c r="C33" s="18"/>
      <c r="D33" s="18"/>
      <c r="E33" s="92"/>
      <c r="F33" s="18"/>
      <c r="G33" s="273" t="s">
        <v>72</v>
      </c>
      <c r="H33" s="275"/>
      <c r="I33" s="208"/>
      <c r="J33" s="18"/>
      <c r="K33" s="78"/>
      <c r="L33" s="56"/>
      <c r="M33" s="78"/>
      <c r="N33" s="56"/>
      <c r="O33" s="78"/>
      <c r="P33" s="56"/>
    </row>
    <row r="34" spans="1:16" ht="19.5" hidden="1" customHeight="1">
      <c r="A34" s="268"/>
      <c r="B34" s="269"/>
      <c r="C34" s="18"/>
      <c r="D34" s="18"/>
      <c r="E34" s="92"/>
      <c r="F34" s="18"/>
      <c r="G34" s="273" t="s">
        <v>72</v>
      </c>
      <c r="H34" s="275"/>
      <c r="I34" s="208"/>
      <c r="J34" s="18"/>
      <c r="K34" s="78"/>
      <c r="L34" s="56"/>
      <c r="M34" s="78"/>
      <c r="N34" s="56"/>
      <c r="O34" s="78"/>
      <c r="P34" s="56"/>
    </row>
    <row r="35" spans="1:16" ht="48.75" customHeight="1">
      <c r="A35" s="302" t="s">
        <v>117</v>
      </c>
      <c r="B35" s="303"/>
      <c r="C35" s="54">
        <v>111</v>
      </c>
      <c r="D35" s="18"/>
      <c r="E35" s="92"/>
      <c r="F35" s="18"/>
      <c r="G35" s="273" t="s">
        <v>72</v>
      </c>
      <c r="H35" s="275"/>
      <c r="I35" s="19">
        <f>I14-(I27+I31)</f>
        <v>122383</v>
      </c>
      <c r="J35" s="19">
        <f>J14-(J27+J31)</f>
        <v>134464.70000000001</v>
      </c>
      <c r="K35" s="19">
        <f>K14-(K27+K31)</f>
        <v>140599.49999999997</v>
      </c>
      <c r="L35" s="56"/>
      <c r="M35" s="19">
        <f>M14-(M27+M31)</f>
        <v>133168.9</v>
      </c>
      <c r="N35" s="56"/>
      <c r="O35" s="19">
        <f>O14-(O27+O31)</f>
        <v>134065</v>
      </c>
      <c r="P35" s="56"/>
    </row>
    <row r="36" spans="1:16" ht="19.5" customHeight="1">
      <c r="A36" s="268"/>
      <c r="B36" s="269"/>
      <c r="C36" s="18"/>
      <c r="D36" s="18"/>
      <c r="E36" s="92"/>
      <c r="F36" s="18"/>
      <c r="G36" s="273" t="s">
        <v>72</v>
      </c>
      <c r="H36" s="275"/>
      <c r="I36" s="208"/>
      <c r="J36" s="18"/>
      <c r="K36" s="78"/>
      <c r="L36" s="56"/>
      <c r="M36" s="78"/>
      <c r="N36" s="56"/>
      <c r="O36" s="78"/>
      <c r="P36" s="56"/>
    </row>
    <row r="37" spans="1:16" ht="19.5" customHeight="1"/>
    <row r="38" spans="1:16" ht="19.5" customHeight="1">
      <c r="A38" s="299" t="s">
        <v>467</v>
      </c>
      <c r="B38" s="259"/>
      <c r="C38" s="259"/>
      <c r="D38" s="259"/>
      <c r="E38" s="259"/>
      <c r="F38" s="259"/>
      <c r="G38" s="259"/>
      <c r="H38" s="259"/>
      <c r="I38" s="259"/>
      <c r="J38" s="259"/>
      <c r="K38" s="259"/>
      <c r="L38" s="259"/>
      <c r="M38" s="259"/>
      <c r="N38" s="259"/>
      <c r="O38" s="259"/>
      <c r="P38" s="260"/>
    </row>
    <row r="39" spans="1:16" ht="19.5" customHeight="1">
      <c r="A39" s="276" t="s">
        <v>59</v>
      </c>
      <c r="B39" s="276"/>
      <c r="C39" s="276"/>
      <c r="D39" s="276" t="s">
        <v>58</v>
      </c>
      <c r="E39" s="276"/>
      <c r="F39" s="276"/>
      <c r="G39" s="273" t="s">
        <v>635</v>
      </c>
      <c r="H39" s="274"/>
      <c r="I39" s="274"/>
      <c r="J39" s="275"/>
      <c r="K39" s="273" t="s">
        <v>485</v>
      </c>
      <c r="L39" s="274"/>
      <c r="M39" s="275"/>
      <c r="N39" s="273" t="s">
        <v>587</v>
      </c>
      <c r="O39" s="274"/>
      <c r="P39" s="275"/>
    </row>
    <row r="40" spans="1:16" ht="48.75" customHeight="1">
      <c r="A40" s="276"/>
      <c r="B40" s="276"/>
      <c r="C40" s="276"/>
      <c r="D40" s="208" t="s">
        <v>89</v>
      </c>
      <c r="E40" s="300" t="s">
        <v>105</v>
      </c>
      <c r="F40" s="300"/>
      <c r="G40" s="304" t="s">
        <v>102</v>
      </c>
      <c r="H40" s="304"/>
      <c r="I40" s="228" t="s">
        <v>103</v>
      </c>
      <c r="J40" s="228" t="s">
        <v>104</v>
      </c>
      <c r="K40" s="228" t="s">
        <v>102</v>
      </c>
      <c r="L40" s="228" t="s">
        <v>103</v>
      </c>
      <c r="M40" s="228" t="s">
        <v>104</v>
      </c>
      <c r="N40" s="228" t="s">
        <v>102</v>
      </c>
      <c r="O40" s="228" t="s">
        <v>103</v>
      </c>
      <c r="P40" s="228" t="s">
        <v>104</v>
      </c>
    </row>
    <row r="41" spans="1:16" ht="19.5" customHeight="1">
      <c r="A41" s="281" t="s">
        <v>66</v>
      </c>
      <c r="B41" s="281"/>
      <c r="C41" s="281"/>
      <c r="D41" s="18"/>
      <c r="E41" s="276"/>
      <c r="F41" s="276"/>
      <c r="G41" s="313">
        <f>G42</f>
        <v>146826.69999999998</v>
      </c>
      <c r="H41" s="276"/>
      <c r="I41" s="208"/>
      <c r="J41" s="223">
        <f>J42</f>
        <v>146826.69999999998</v>
      </c>
      <c r="K41" s="223">
        <f>K42</f>
        <v>138963.4</v>
      </c>
      <c r="L41" s="208"/>
      <c r="M41" s="223">
        <f>M42</f>
        <v>138963.4</v>
      </c>
      <c r="N41" s="223">
        <f>N42</f>
        <v>139823.70000000001</v>
      </c>
      <c r="O41" s="208"/>
      <c r="P41" s="223">
        <f>P42</f>
        <v>139823.70000000001</v>
      </c>
    </row>
    <row r="42" spans="1:16" ht="19.5" customHeight="1">
      <c r="A42" s="301" t="s">
        <v>106</v>
      </c>
      <c r="B42" s="301"/>
      <c r="C42" s="301"/>
      <c r="D42" s="224" t="s">
        <v>110</v>
      </c>
      <c r="E42" s="308"/>
      <c r="F42" s="308"/>
      <c r="G42" s="309">
        <f>K14</f>
        <v>146826.69999999998</v>
      </c>
      <c r="H42" s="308"/>
      <c r="I42" s="224"/>
      <c r="J42" s="225">
        <f>G42</f>
        <v>146826.69999999998</v>
      </c>
      <c r="K42" s="225">
        <f>M14</f>
        <v>138963.4</v>
      </c>
      <c r="L42" s="224"/>
      <c r="M42" s="225">
        <f>K42</f>
        <v>138963.4</v>
      </c>
      <c r="N42" s="225">
        <f>O14</f>
        <v>139823.70000000001</v>
      </c>
      <c r="O42" s="224"/>
      <c r="P42" s="225">
        <f>N42</f>
        <v>139823.70000000001</v>
      </c>
    </row>
    <row r="43" spans="1:16" ht="19.5" customHeight="1">
      <c r="A43" s="301" t="s">
        <v>107</v>
      </c>
      <c r="B43" s="301"/>
      <c r="C43" s="301"/>
      <c r="D43" s="224" t="s">
        <v>111</v>
      </c>
      <c r="E43" s="308"/>
      <c r="F43" s="308"/>
      <c r="G43" s="308"/>
      <c r="H43" s="308"/>
      <c r="I43" s="224"/>
      <c r="J43" s="224"/>
      <c r="K43" s="224"/>
      <c r="L43" s="224"/>
      <c r="M43" s="224"/>
      <c r="N43" s="224"/>
      <c r="O43" s="224"/>
      <c r="P43" s="224"/>
    </row>
    <row r="44" spans="1:16" ht="19.5" hidden="1" customHeight="1">
      <c r="A44" s="281"/>
      <c r="B44" s="281"/>
      <c r="C44" s="281"/>
      <c r="D44" s="18"/>
      <c r="E44" s="276"/>
      <c r="F44" s="276"/>
      <c r="G44" s="276"/>
      <c r="H44" s="276"/>
      <c r="I44" s="208"/>
      <c r="J44" s="208"/>
      <c r="K44" s="208"/>
      <c r="L44" s="208"/>
      <c r="M44" s="208"/>
      <c r="N44" s="208"/>
      <c r="O44" s="208"/>
      <c r="P44" s="208"/>
    </row>
    <row r="45" spans="1:16" ht="19.5" customHeight="1">
      <c r="A45" s="281" t="s">
        <v>66</v>
      </c>
      <c r="B45" s="281"/>
      <c r="C45" s="281"/>
      <c r="D45" s="18"/>
      <c r="E45" s="276"/>
      <c r="F45" s="276"/>
      <c r="G45" s="313">
        <f>G46+G47</f>
        <v>146826.69999999998</v>
      </c>
      <c r="H45" s="276"/>
      <c r="I45" s="208"/>
      <c r="J45" s="223">
        <f>J46+J47</f>
        <v>146826.69999999998</v>
      </c>
      <c r="K45" s="223">
        <f>K46+K47</f>
        <v>138963.4</v>
      </c>
      <c r="L45" s="208"/>
      <c r="M45" s="223">
        <f>M46+M47</f>
        <v>138963.4</v>
      </c>
      <c r="N45" s="223">
        <f>N46+N47</f>
        <v>139823.70000000001</v>
      </c>
      <c r="O45" s="208"/>
      <c r="P45" s="223">
        <f>P46+P47</f>
        <v>139823.70000000001</v>
      </c>
    </row>
    <row r="46" spans="1:16" ht="19.5" customHeight="1">
      <c r="A46" s="301" t="s">
        <v>108</v>
      </c>
      <c r="B46" s="301"/>
      <c r="C46" s="301"/>
      <c r="D46" s="58"/>
      <c r="E46" s="308"/>
      <c r="F46" s="308"/>
      <c r="G46" s="308">
        <f>K27</f>
        <v>6227.2</v>
      </c>
      <c r="H46" s="308"/>
      <c r="I46" s="224"/>
      <c r="J46" s="224">
        <f>G46</f>
        <v>6227.2</v>
      </c>
      <c r="K46" s="224">
        <f>M27</f>
        <v>5794.5</v>
      </c>
      <c r="L46" s="224"/>
      <c r="M46" s="224">
        <f>K46</f>
        <v>5794.5</v>
      </c>
      <c r="N46" s="225">
        <f>O27</f>
        <v>5758.7</v>
      </c>
      <c r="O46" s="224"/>
      <c r="P46" s="225">
        <f>N46</f>
        <v>5758.7</v>
      </c>
    </row>
    <row r="47" spans="1:16" ht="19.5" customHeight="1">
      <c r="A47" s="301" t="s">
        <v>109</v>
      </c>
      <c r="B47" s="301"/>
      <c r="C47" s="301"/>
      <c r="D47" s="58"/>
      <c r="E47" s="308"/>
      <c r="F47" s="308"/>
      <c r="G47" s="309">
        <f>K35</f>
        <v>140599.49999999997</v>
      </c>
      <c r="H47" s="308"/>
      <c r="I47" s="224"/>
      <c r="J47" s="225">
        <f>G47</f>
        <v>140599.49999999997</v>
      </c>
      <c r="K47" s="225">
        <f>M35</f>
        <v>133168.9</v>
      </c>
      <c r="L47" s="224"/>
      <c r="M47" s="225">
        <f>K47</f>
        <v>133168.9</v>
      </c>
      <c r="N47" s="225">
        <f>O35</f>
        <v>134065</v>
      </c>
      <c r="O47" s="224"/>
      <c r="P47" s="225">
        <f>N47</f>
        <v>134065</v>
      </c>
    </row>
    <row r="48" spans="1:16" ht="23.45" hidden="1" customHeight="1">
      <c r="A48" s="281"/>
      <c r="B48" s="281"/>
      <c r="C48" s="281"/>
      <c r="D48" s="18"/>
      <c r="E48" s="276"/>
      <c r="F48" s="276"/>
      <c r="G48" s="276"/>
      <c r="H48" s="276"/>
      <c r="I48" s="208"/>
      <c r="J48" s="208"/>
      <c r="K48" s="208"/>
      <c r="L48" s="208"/>
      <c r="M48" s="208"/>
      <c r="N48" s="208"/>
      <c r="O48" s="208"/>
      <c r="P48" s="208"/>
    </row>
    <row r="49" spans="1:16" ht="18.75" customHeight="1"/>
    <row r="50" spans="1:16" ht="18.75" customHeight="1">
      <c r="A50" s="314" t="s">
        <v>468</v>
      </c>
      <c r="B50" s="314"/>
      <c r="C50" s="314"/>
      <c r="D50" s="314"/>
      <c r="E50" s="314"/>
      <c r="F50" s="314"/>
      <c r="G50" s="314"/>
      <c r="H50" s="314"/>
      <c r="I50" s="314"/>
      <c r="J50" s="314"/>
      <c r="K50" s="314"/>
      <c r="L50" s="314"/>
      <c r="M50" s="314"/>
      <c r="N50" s="314"/>
      <c r="O50" s="314"/>
      <c r="P50" s="314"/>
    </row>
    <row r="51" spans="1:16" ht="23.45" customHeight="1">
      <c r="A51" s="276" t="s">
        <v>59</v>
      </c>
      <c r="B51" s="276"/>
      <c r="C51" s="276" t="s">
        <v>58</v>
      </c>
      <c r="D51" s="276"/>
      <c r="E51" s="276"/>
      <c r="F51" s="276"/>
      <c r="G51" s="276"/>
      <c r="H51" s="276"/>
      <c r="I51" s="288" t="s">
        <v>67</v>
      </c>
      <c r="J51" s="290"/>
      <c r="K51" s="208">
        <v>2016</v>
      </c>
      <c r="L51" s="208">
        <v>2017</v>
      </c>
      <c r="M51" s="208">
        <v>2018</v>
      </c>
      <c r="N51" s="208">
        <v>2019</v>
      </c>
      <c r="O51" s="208">
        <v>2020</v>
      </c>
      <c r="P51" s="208">
        <v>2021</v>
      </c>
    </row>
    <row r="52" spans="1:16" ht="44.25" customHeight="1">
      <c r="A52" s="276"/>
      <c r="B52" s="276"/>
      <c r="C52" s="222" t="s">
        <v>60</v>
      </c>
      <c r="D52" s="222" t="s">
        <v>61</v>
      </c>
      <c r="E52" s="94" t="s">
        <v>62</v>
      </c>
      <c r="F52" s="222" t="s">
        <v>63</v>
      </c>
      <c r="G52" s="222" t="s">
        <v>64</v>
      </c>
      <c r="H52" s="222" t="s">
        <v>65</v>
      </c>
      <c r="I52" s="291"/>
      <c r="J52" s="293"/>
      <c r="K52" s="228" t="s">
        <v>68</v>
      </c>
      <c r="L52" s="228" t="s">
        <v>68</v>
      </c>
      <c r="M52" s="228" t="s">
        <v>69</v>
      </c>
      <c r="N52" s="228" t="s">
        <v>69</v>
      </c>
      <c r="O52" s="228" t="s">
        <v>71</v>
      </c>
      <c r="P52" s="228" t="s">
        <v>71</v>
      </c>
    </row>
    <row r="53" spans="1:16" ht="33.75" customHeight="1">
      <c r="A53" s="305" t="s">
        <v>66</v>
      </c>
      <c r="B53" s="306"/>
      <c r="C53" s="53"/>
      <c r="D53" s="53"/>
      <c r="E53" s="95"/>
      <c r="F53" s="53"/>
      <c r="G53" s="53"/>
      <c r="H53" s="53"/>
      <c r="I53" s="261"/>
      <c r="J53" s="307"/>
      <c r="K53" s="229" t="s">
        <v>72</v>
      </c>
      <c r="L53" s="229" t="s">
        <v>72</v>
      </c>
      <c r="M53" s="53"/>
      <c r="N53" s="53"/>
      <c r="O53" s="53"/>
      <c r="P53" s="53"/>
    </row>
    <row r="54" spans="1:16" ht="34.5" hidden="1" customHeight="1">
      <c r="A54" s="285"/>
      <c r="B54" s="287"/>
      <c r="C54" s="18"/>
      <c r="D54" s="18"/>
      <c r="E54" s="92"/>
      <c r="F54" s="18"/>
      <c r="G54" s="18"/>
      <c r="H54" s="18"/>
      <c r="I54" s="268"/>
      <c r="J54" s="269"/>
      <c r="K54" s="208" t="s">
        <v>72</v>
      </c>
      <c r="L54" s="208" t="s">
        <v>72</v>
      </c>
      <c r="M54" s="18"/>
      <c r="N54" s="18"/>
      <c r="O54" s="18"/>
      <c r="P54" s="18"/>
    </row>
    <row r="55" spans="1:16" ht="18.75" hidden="1" customHeight="1">
      <c r="A55" s="268"/>
      <c r="B55" s="269"/>
      <c r="C55" s="18"/>
      <c r="D55" s="18"/>
      <c r="E55" s="92"/>
      <c r="F55" s="18"/>
      <c r="G55" s="18"/>
      <c r="H55" s="18"/>
      <c r="I55" s="268"/>
      <c r="J55" s="269"/>
      <c r="K55" s="208" t="s">
        <v>72</v>
      </c>
      <c r="L55" s="208" t="s">
        <v>72</v>
      </c>
      <c r="M55" s="18"/>
      <c r="N55" s="18"/>
      <c r="O55" s="18"/>
      <c r="P55" s="18"/>
    </row>
    <row r="56" spans="1:16" ht="18.75" hidden="1" customHeight="1">
      <c r="A56" s="268"/>
      <c r="B56" s="269"/>
      <c r="C56" s="18"/>
      <c r="D56" s="18"/>
      <c r="E56" s="92"/>
      <c r="F56" s="18"/>
      <c r="G56" s="18"/>
      <c r="H56" s="18"/>
      <c r="I56" s="268"/>
      <c r="J56" s="269"/>
      <c r="K56" s="208" t="s">
        <v>72</v>
      </c>
      <c r="L56" s="208" t="s">
        <v>72</v>
      </c>
      <c r="M56" s="18"/>
      <c r="N56" s="18"/>
      <c r="O56" s="18"/>
      <c r="P56" s="18"/>
    </row>
    <row r="57" spans="1:16" ht="33" hidden="1" customHeight="1">
      <c r="A57" s="268"/>
      <c r="B57" s="269"/>
      <c r="C57" s="18"/>
      <c r="D57" s="18"/>
      <c r="E57" s="92"/>
      <c r="F57" s="18"/>
      <c r="G57" s="18"/>
      <c r="H57" s="18"/>
      <c r="I57" s="268"/>
      <c r="J57" s="269"/>
      <c r="K57" s="208" t="s">
        <v>72</v>
      </c>
      <c r="L57" s="208" t="s">
        <v>72</v>
      </c>
      <c r="M57" s="18"/>
      <c r="N57" s="18"/>
      <c r="O57" s="18"/>
      <c r="P57" s="18"/>
    </row>
    <row r="58" spans="1:16" ht="31.5" hidden="1" customHeight="1">
      <c r="A58" s="268"/>
      <c r="B58" s="269"/>
      <c r="C58" s="18"/>
      <c r="D58" s="18"/>
      <c r="E58" s="92"/>
      <c r="F58" s="18"/>
      <c r="G58" s="18"/>
      <c r="H58" s="18"/>
      <c r="I58" s="268"/>
      <c r="J58" s="269"/>
      <c r="K58" s="208" t="s">
        <v>72</v>
      </c>
      <c r="L58" s="208" t="s">
        <v>72</v>
      </c>
      <c r="M58" s="18"/>
      <c r="N58" s="18"/>
      <c r="O58" s="18"/>
      <c r="P58" s="18"/>
    </row>
    <row r="59" spans="1:16" ht="16.5" customHeight="1">
      <c r="A59" s="268"/>
      <c r="B59" s="262"/>
    </row>
    <row r="60" spans="1:16" ht="33.75" customHeight="1">
      <c r="A60" s="335" t="s">
        <v>73</v>
      </c>
      <c r="B60" s="335"/>
      <c r="C60" s="335"/>
      <c r="D60" s="335"/>
      <c r="E60" s="335"/>
      <c r="F60" s="335"/>
      <c r="G60" s="335"/>
      <c r="H60" s="335"/>
      <c r="I60" s="335"/>
      <c r="J60" s="335"/>
      <c r="K60" s="335"/>
      <c r="L60" s="335"/>
      <c r="M60" s="335"/>
      <c r="N60" s="335"/>
      <c r="O60" s="335"/>
      <c r="P60" s="336"/>
    </row>
    <row r="61" spans="1:16" ht="23.25" customHeight="1">
      <c r="A61" s="285"/>
      <c r="B61" s="287"/>
      <c r="C61" s="285"/>
      <c r="D61" s="286"/>
      <c r="E61" s="286"/>
      <c r="F61" s="286"/>
      <c r="G61" s="286"/>
      <c r="H61" s="286"/>
      <c r="I61" s="286"/>
      <c r="J61" s="286"/>
      <c r="K61" s="286"/>
      <c r="L61" s="286"/>
      <c r="M61" s="286"/>
      <c r="N61" s="287"/>
      <c r="O61" s="280" t="s">
        <v>58</v>
      </c>
      <c r="P61" s="280"/>
    </row>
    <row r="62" spans="1:16" ht="23.45" customHeight="1">
      <c r="A62" s="281" t="s">
        <v>74</v>
      </c>
      <c r="B62" s="281"/>
      <c r="C62" s="258" t="s">
        <v>367</v>
      </c>
      <c r="D62" s="259"/>
      <c r="E62" s="259"/>
      <c r="F62" s="259"/>
      <c r="G62" s="259"/>
      <c r="H62" s="259"/>
      <c r="I62" s="259"/>
      <c r="J62" s="259"/>
      <c r="K62" s="259"/>
      <c r="L62" s="259"/>
      <c r="M62" s="259"/>
      <c r="N62" s="260"/>
      <c r="O62" s="310" t="s">
        <v>368</v>
      </c>
      <c r="P62" s="310"/>
    </row>
    <row r="63" spans="1:16" ht="23.45" customHeight="1">
      <c r="A63" s="281" t="s">
        <v>75</v>
      </c>
      <c r="B63" s="281"/>
      <c r="C63" s="285" t="s">
        <v>328</v>
      </c>
      <c r="D63" s="286"/>
      <c r="E63" s="286"/>
      <c r="F63" s="286"/>
      <c r="G63" s="286"/>
      <c r="H63" s="286"/>
      <c r="I63" s="286"/>
      <c r="J63" s="286"/>
      <c r="K63" s="286"/>
      <c r="L63" s="286"/>
      <c r="M63" s="286"/>
      <c r="N63" s="287"/>
      <c r="O63" s="310" t="s">
        <v>299</v>
      </c>
      <c r="P63" s="310"/>
    </row>
    <row r="64" spans="1:16" ht="18.75" customHeight="1">
      <c r="A64" s="281" t="s">
        <v>76</v>
      </c>
      <c r="B64" s="281"/>
      <c r="C64" s="337" t="s">
        <v>369</v>
      </c>
      <c r="D64" s="338"/>
      <c r="E64" s="338"/>
      <c r="F64" s="338"/>
      <c r="G64" s="338"/>
      <c r="H64" s="338"/>
      <c r="I64" s="338"/>
      <c r="J64" s="338"/>
      <c r="K64" s="338"/>
      <c r="L64" s="338"/>
      <c r="M64" s="338"/>
      <c r="N64" s="397"/>
      <c r="O64" s="311" t="s">
        <v>204</v>
      </c>
      <c r="P64" s="312"/>
    </row>
    <row r="65" spans="1:16" ht="15.75" customHeight="1"/>
    <row r="66" spans="1:16" ht="14.45" customHeight="1">
      <c r="A66" s="334" t="s">
        <v>469</v>
      </c>
      <c r="B66" s="334"/>
      <c r="C66" s="334"/>
      <c r="D66" s="334"/>
      <c r="E66" s="334"/>
      <c r="F66" s="334"/>
      <c r="G66" s="334"/>
      <c r="H66" s="334"/>
      <c r="I66" s="334"/>
      <c r="J66" s="334"/>
      <c r="K66" s="334"/>
      <c r="L66" s="334"/>
      <c r="M66" s="334"/>
      <c r="N66" s="334"/>
      <c r="O66" s="334"/>
      <c r="P66" s="294"/>
    </row>
    <row r="67" spans="1:16" ht="54.75" customHeight="1">
      <c r="A67" s="328" t="s">
        <v>78</v>
      </c>
      <c r="B67" s="329"/>
      <c r="C67" s="330"/>
      <c r="D67" s="402" t="s">
        <v>387</v>
      </c>
      <c r="E67" s="403"/>
      <c r="F67" s="403"/>
      <c r="G67" s="403"/>
      <c r="H67" s="403"/>
      <c r="I67" s="403"/>
      <c r="J67" s="403"/>
      <c r="K67" s="403"/>
      <c r="L67" s="403"/>
      <c r="M67" s="403"/>
      <c r="N67" s="403"/>
      <c r="O67" s="403"/>
      <c r="P67" s="404"/>
    </row>
    <row r="68" spans="1:16" ht="69" customHeight="1">
      <c r="A68" s="331" t="s">
        <v>470</v>
      </c>
      <c r="B68" s="332"/>
      <c r="C68" s="333"/>
      <c r="D68" s="405" t="s">
        <v>585</v>
      </c>
      <c r="E68" s="406"/>
      <c r="F68" s="406"/>
      <c r="G68" s="406"/>
      <c r="H68" s="406"/>
      <c r="I68" s="406"/>
      <c r="J68" s="406"/>
      <c r="K68" s="406"/>
      <c r="L68" s="406"/>
      <c r="M68" s="406"/>
      <c r="N68" s="406"/>
      <c r="O68" s="406"/>
      <c r="P68" s="407"/>
    </row>
    <row r="69" spans="1:16" ht="79.5" customHeight="1">
      <c r="A69" s="322" t="s">
        <v>79</v>
      </c>
      <c r="B69" s="323"/>
      <c r="C69" s="324"/>
      <c r="D69" s="402" t="s">
        <v>392</v>
      </c>
      <c r="E69" s="403"/>
      <c r="F69" s="403"/>
      <c r="G69" s="403"/>
      <c r="H69" s="403"/>
      <c r="I69" s="403"/>
      <c r="J69" s="403"/>
      <c r="K69" s="403"/>
      <c r="L69" s="403"/>
      <c r="M69" s="403"/>
      <c r="N69" s="403"/>
      <c r="O69" s="403"/>
      <c r="P69" s="404"/>
    </row>
    <row r="70" spans="1:16" ht="32.450000000000003" hidden="1" customHeight="1"/>
    <row r="71" spans="1:16" ht="18.600000000000001" customHeight="1">
      <c r="A71" s="314" t="s">
        <v>77</v>
      </c>
      <c r="B71" s="314"/>
      <c r="C71" s="314"/>
      <c r="D71" s="314"/>
      <c r="E71" s="314"/>
      <c r="F71" s="314"/>
      <c r="G71" s="314"/>
      <c r="H71" s="314"/>
      <c r="I71" s="314"/>
      <c r="J71" s="314"/>
      <c r="K71" s="314"/>
      <c r="L71" s="314"/>
      <c r="M71" s="314"/>
      <c r="N71" s="314"/>
      <c r="O71" s="314"/>
      <c r="P71" s="314"/>
    </row>
    <row r="72" spans="1:16" ht="18.600000000000001" customHeight="1">
      <c r="A72" s="276" t="s">
        <v>80</v>
      </c>
      <c r="B72" s="276" t="s">
        <v>58</v>
      </c>
      <c r="C72" s="288" t="s">
        <v>59</v>
      </c>
      <c r="D72" s="289"/>
      <c r="E72" s="289"/>
      <c r="F72" s="289"/>
      <c r="G72" s="289"/>
      <c r="H72" s="289"/>
      <c r="I72" s="289"/>
      <c r="J72" s="300" t="s">
        <v>84</v>
      </c>
      <c r="K72" s="208">
        <v>2016</v>
      </c>
      <c r="L72" s="208">
        <v>2017</v>
      </c>
      <c r="M72" s="208">
        <v>2018</v>
      </c>
      <c r="N72" s="208">
        <v>2019</v>
      </c>
      <c r="O72" s="208">
        <v>2020</v>
      </c>
      <c r="P72" s="208">
        <v>2021</v>
      </c>
    </row>
    <row r="73" spans="1:16" ht="47.25" customHeight="1">
      <c r="A73" s="276"/>
      <c r="B73" s="276"/>
      <c r="C73" s="325"/>
      <c r="D73" s="326"/>
      <c r="E73" s="326"/>
      <c r="F73" s="326"/>
      <c r="G73" s="326"/>
      <c r="H73" s="326"/>
      <c r="I73" s="326"/>
      <c r="J73" s="300"/>
      <c r="K73" s="59" t="s">
        <v>68</v>
      </c>
      <c r="L73" s="59" t="s">
        <v>68</v>
      </c>
      <c r="M73" s="59" t="s">
        <v>69</v>
      </c>
      <c r="N73" s="59" t="s">
        <v>69</v>
      </c>
      <c r="O73" s="59" t="s">
        <v>71</v>
      </c>
      <c r="P73" s="59" t="s">
        <v>71</v>
      </c>
    </row>
    <row r="74" spans="1:16" ht="27.75" customHeight="1">
      <c r="A74" s="315" t="s">
        <v>81</v>
      </c>
      <c r="B74" s="18" t="s">
        <v>310</v>
      </c>
      <c r="C74" s="390" t="s">
        <v>365</v>
      </c>
      <c r="D74" s="390"/>
      <c r="E74" s="390"/>
      <c r="F74" s="390"/>
      <c r="G74" s="390"/>
      <c r="H74" s="390"/>
      <c r="I74" s="390"/>
      <c r="J74" s="20" t="s">
        <v>283</v>
      </c>
      <c r="K74" s="20" t="s">
        <v>72</v>
      </c>
      <c r="L74" s="20">
        <v>9272</v>
      </c>
      <c r="M74" s="30">
        <v>8960</v>
      </c>
      <c r="N74" s="30">
        <v>9058</v>
      </c>
      <c r="O74" s="30">
        <v>9058</v>
      </c>
      <c r="P74" s="30">
        <v>9058</v>
      </c>
    </row>
    <row r="75" spans="1:16" ht="38.25" customHeight="1">
      <c r="A75" s="316"/>
      <c r="B75" s="18" t="s">
        <v>409</v>
      </c>
      <c r="C75" s="390" t="s">
        <v>596</v>
      </c>
      <c r="D75" s="390"/>
      <c r="E75" s="390"/>
      <c r="F75" s="390"/>
      <c r="G75" s="390"/>
      <c r="H75" s="390"/>
      <c r="I75" s="390"/>
      <c r="J75" s="20" t="s">
        <v>253</v>
      </c>
      <c r="K75" s="208" t="s">
        <v>72</v>
      </c>
      <c r="L75" s="208"/>
      <c r="M75" s="34">
        <v>10</v>
      </c>
      <c r="N75" s="34">
        <v>95</v>
      </c>
      <c r="O75" s="34">
        <v>100</v>
      </c>
      <c r="P75" s="70">
        <v>100</v>
      </c>
    </row>
    <row r="76" spans="1:16" ht="33" customHeight="1">
      <c r="A76" s="317"/>
      <c r="B76" s="18" t="s">
        <v>411</v>
      </c>
      <c r="C76" s="354" t="s">
        <v>410</v>
      </c>
      <c r="D76" s="355"/>
      <c r="E76" s="355"/>
      <c r="F76" s="355"/>
      <c r="G76" s="355"/>
      <c r="H76" s="355"/>
      <c r="I76" s="356"/>
      <c r="J76" s="20" t="s">
        <v>253</v>
      </c>
      <c r="K76" s="208" t="s">
        <v>72</v>
      </c>
      <c r="L76" s="208">
        <v>16.600000000000001</v>
      </c>
      <c r="M76" s="34">
        <v>16.2</v>
      </c>
      <c r="N76" s="34">
        <v>15.4</v>
      </c>
      <c r="O76" s="34">
        <v>15.4</v>
      </c>
      <c r="P76" s="70">
        <v>15.4</v>
      </c>
    </row>
    <row r="77" spans="1:16" ht="19.149999999999999" customHeight="1">
      <c r="A77" s="315" t="s">
        <v>82</v>
      </c>
      <c r="B77" s="92" t="s">
        <v>10</v>
      </c>
      <c r="C77" s="281" t="s">
        <v>366</v>
      </c>
      <c r="D77" s="281"/>
      <c r="E77" s="281"/>
      <c r="F77" s="281"/>
      <c r="G77" s="281"/>
      <c r="H77" s="281"/>
      <c r="I77" s="281"/>
      <c r="J77" s="209" t="s">
        <v>283</v>
      </c>
      <c r="K77" s="208" t="s">
        <v>72</v>
      </c>
      <c r="L77" s="223">
        <v>92941</v>
      </c>
      <c r="M77" s="18">
        <v>93277.5</v>
      </c>
      <c r="N77" s="18">
        <v>188613</v>
      </c>
      <c r="O77" s="18">
        <v>188613</v>
      </c>
      <c r="P77" s="18">
        <v>188613</v>
      </c>
    </row>
    <row r="78" spans="1:16" ht="24.75" customHeight="1">
      <c r="A78" s="316"/>
      <c r="B78" s="18" t="s">
        <v>412</v>
      </c>
      <c r="C78" s="285" t="s">
        <v>459</v>
      </c>
      <c r="D78" s="286"/>
      <c r="E78" s="286"/>
      <c r="F78" s="286"/>
      <c r="G78" s="286"/>
      <c r="H78" s="286"/>
      <c r="I78" s="287"/>
      <c r="J78" s="209" t="s">
        <v>413</v>
      </c>
      <c r="K78" s="208" t="s">
        <v>72</v>
      </c>
      <c r="L78" s="223">
        <v>8883</v>
      </c>
      <c r="M78" s="18">
        <v>8000</v>
      </c>
      <c r="N78" s="18">
        <v>8000</v>
      </c>
      <c r="O78" s="18">
        <v>8000</v>
      </c>
      <c r="P78" s="18">
        <v>8000</v>
      </c>
    </row>
    <row r="79" spans="1:16" ht="36.75" customHeight="1">
      <c r="A79" s="316"/>
      <c r="B79" s="18" t="s">
        <v>5</v>
      </c>
      <c r="C79" s="294" t="s">
        <v>597</v>
      </c>
      <c r="D79" s="327"/>
      <c r="E79" s="327"/>
      <c r="F79" s="327"/>
      <c r="G79" s="327"/>
      <c r="H79" s="327"/>
      <c r="I79" s="295"/>
      <c r="J79" s="209"/>
      <c r="K79" s="208" t="s">
        <v>72</v>
      </c>
      <c r="L79" s="223"/>
      <c r="M79" s="209">
        <v>1</v>
      </c>
      <c r="N79" s="209">
        <v>1</v>
      </c>
      <c r="O79" s="209">
        <v>1</v>
      </c>
      <c r="P79" s="209">
        <v>1</v>
      </c>
    </row>
    <row r="80" spans="1:16" ht="36" customHeight="1">
      <c r="A80" s="316"/>
      <c r="B80" s="18" t="s">
        <v>313</v>
      </c>
      <c r="C80" s="294" t="s">
        <v>598</v>
      </c>
      <c r="D80" s="327"/>
      <c r="E80" s="327"/>
      <c r="F80" s="327"/>
      <c r="G80" s="327"/>
      <c r="H80" s="327"/>
      <c r="I80" s="295"/>
      <c r="J80" s="209"/>
      <c r="K80" s="208" t="s">
        <v>72</v>
      </c>
      <c r="L80" s="223"/>
      <c r="M80" s="209"/>
      <c r="N80" s="209">
        <v>1</v>
      </c>
      <c r="O80" s="209"/>
      <c r="P80" s="209"/>
    </row>
    <row r="81" spans="1:16" ht="21" customHeight="1">
      <c r="A81" s="317"/>
      <c r="B81" s="18" t="s">
        <v>421</v>
      </c>
      <c r="C81" s="294" t="s">
        <v>639</v>
      </c>
      <c r="D81" s="327"/>
      <c r="E81" s="327"/>
      <c r="F81" s="327"/>
      <c r="G81" s="327"/>
      <c r="H81" s="327"/>
      <c r="I81" s="295"/>
      <c r="J81" s="209" t="s">
        <v>283</v>
      </c>
      <c r="K81" s="208" t="s">
        <v>72</v>
      </c>
      <c r="L81" s="223"/>
      <c r="M81" s="209"/>
      <c r="N81" s="209">
        <v>10</v>
      </c>
      <c r="O81" s="209"/>
      <c r="P81" s="209"/>
    </row>
    <row r="82" spans="1:16" ht="24.75" customHeight="1">
      <c r="A82" s="315" t="s">
        <v>83</v>
      </c>
      <c r="B82" s="18" t="s">
        <v>414</v>
      </c>
      <c r="C82" s="285" t="s">
        <v>415</v>
      </c>
      <c r="D82" s="286"/>
      <c r="E82" s="286"/>
      <c r="F82" s="286"/>
      <c r="G82" s="286"/>
      <c r="H82" s="286"/>
      <c r="I82" s="287"/>
      <c r="J82" s="209" t="s">
        <v>265</v>
      </c>
      <c r="K82" s="208" t="s">
        <v>72</v>
      </c>
      <c r="L82" s="208">
        <v>2248.7800000000002</v>
      </c>
      <c r="M82" s="18">
        <v>2269.15</v>
      </c>
      <c r="N82" s="45">
        <v>2171.12</v>
      </c>
      <c r="O82" s="45">
        <v>2291.1</v>
      </c>
      <c r="P82" s="18">
        <v>2405.65</v>
      </c>
    </row>
    <row r="83" spans="1:16" ht="24.75" customHeight="1">
      <c r="A83" s="316"/>
      <c r="B83" s="18" t="s">
        <v>316</v>
      </c>
      <c r="C83" s="281" t="s">
        <v>257</v>
      </c>
      <c r="D83" s="281"/>
      <c r="E83" s="281"/>
      <c r="F83" s="281"/>
      <c r="G83" s="281"/>
      <c r="H83" s="281"/>
      <c r="I83" s="281"/>
      <c r="J83" s="209" t="s">
        <v>267</v>
      </c>
      <c r="K83" s="208" t="s">
        <v>72</v>
      </c>
      <c r="L83" s="223">
        <v>7042.6</v>
      </c>
      <c r="M83" s="18">
        <v>7620.23</v>
      </c>
      <c r="N83" s="19">
        <f>(K94/12)/(N77/12)*21*1000</f>
        <v>8127.6200473986419</v>
      </c>
      <c r="O83" s="19">
        <f>(M94/12)/(N77/12)*21*1000</f>
        <v>8070.2692815447517</v>
      </c>
      <c r="P83" s="19">
        <f>(O94/12)/(P77/12)*21*1000</f>
        <v>8572.9764120182608</v>
      </c>
    </row>
    <row r="84" spans="1:16" ht="18.75" customHeight="1">
      <c r="A84" s="316"/>
      <c r="B84" s="18" t="s">
        <v>318</v>
      </c>
      <c r="C84" s="281" t="s">
        <v>354</v>
      </c>
      <c r="D84" s="281"/>
      <c r="E84" s="281"/>
      <c r="F84" s="281"/>
      <c r="G84" s="281"/>
      <c r="H84" s="281"/>
      <c r="I84" s="281"/>
      <c r="J84" s="209" t="s">
        <v>265</v>
      </c>
      <c r="K84" s="208" t="s">
        <v>72</v>
      </c>
      <c r="L84" s="152">
        <v>97.6</v>
      </c>
      <c r="M84" s="45">
        <v>113.51</v>
      </c>
      <c r="N84" s="45">
        <f>M84*1.049</f>
        <v>119.07199</v>
      </c>
      <c r="O84" s="45">
        <f>N84*1.05</f>
        <v>125.02558950000001</v>
      </c>
      <c r="P84" s="45">
        <f>O84*1.05</f>
        <v>131.27686897500001</v>
      </c>
    </row>
    <row r="85" spans="1:16" ht="21" customHeight="1">
      <c r="A85" s="317"/>
      <c r="B85" s="18" t="s">
        <v>320</v>
      </c>
      <c r="C85" s="281" t="s">
        <v>259</v>
      </c>
      <c r="D85" s="281"/>
      <c r="E85" s="281"/>
      <c r="F85" s="281"/>
      <c r="G85" s="281"/>
      <c r="H85" s="281"/>
      <c r="I85" s="281"/>
      <c r="J85" s="209" t="s">
        <v>265</v>
      </c>
      <c r="K85" s="208" t="s">
        <v>72</v>
      </c>
      <c r="L85" s="152">
        <v>8.9</v>
      </c>
      <c r="M85" s="45">
        <v>113.51</v>
      </c>
      <c r="N85" s="45">
        <f>M85*1.049</f>
        <v>119.07199</v>
      </c>
      <c r="O85" s="45">
        <f>N85*1.05</f>
        <v>125.02558950000001</v>
      </c>
      <c r="P85" s="45">
        <f>O85*1.05</f>
        <v>131.27686897500001</v>
      </c>
    </row>
    <row r="86" spans="1:16" ht="64.150000000000006" hidden="1" customHeight="1">
      <c r="K86" s="208" t="s">
        <v>72</v>
      </c>
      <c r="N86" s="153" t="e">
        <f>(#REF!+#REF!)/2</f>
        <v>#REF!</v>
      </c>
    </row>
    <row r="87" spans="1:16" ht="21.75" customHeight="1">
      <c r="A87" s="18"/>
      <c r="B87" s="18" t="s">
        <v>420</v>
      </c>
      <c r="C87" s="258" t="s">
        <v>599</v>
      </c>
      <c r="D87" s="259"/>
      <c r="E87" s="259"/>
      <c r="F87" s="259"/>
      <c r="G87" s="259"/>
      <c r="H87" s="259"/>
      <c r="I87" s="260"/>
      <c r="J87" s="209" t="s">
        <v>267</v>
      </c>
      <c r="K87" s="208" t="s">
        <v>72</v>
      </c>
      <c r="L87" s="18"/>
      <c r="M87" s="19">
        <v>100</v>
      </c>
      <c r="N87" s="19">
        <v>100</v>
      </c>
      <c r="O87" s="19">
        <v>100</v>
      </c>
      <c r="P87" s="19">
        <v>100</v>
      </c>
    </row>
    <row r="88" spans="1:16" ht="21.75" customHeight="1">
      <c r="A88" s="18"/>
      <c r="B88" s="18" t="s">
        <v>414</v>
      </c>
      <c r="C88" s="258" t="s">
        <v>600</v>
      </c>
      <c r="D88" s="259"/>
      <c r="E88" s="259"/>
      <c r="F88" s="259"/>
      <c r="G88" s="259"/>
      <c r="H88" s="259"/>
      <c r="I88" s="260"/>
      <c r="J88" s="209" t="s">
        <v>267</v>
      </c>
      <c r="K88" s="208" t="s">
        <v>72</v>
      </c>
      <c r="L88" s="18"/>
      <c r="M88" s="18"/>
      <c r="N88" s="19">
        <v>200</v>
      </c>
      <c r="O88" s="18"/>
      <c r="P88" s="18"/>
    </row>
    <row r="89" spans="1:16" ht="21.75" customHeight="1">
      <c r="A89" s="18"/>
      <c r="B89" s="18" t="s">
        <v>640</v>
      </c>
      <c r="C89" s="258" t="s">
        <v>641</v>
      </c>
      <c r="D89" s="259"/>
      <c r="E89" s="259"/>
      <c r="F89" s="259"/>
      <c r="G89" s="259"/>
      <c r="H89" s="259"/>
      <c r="I89" s="260"/>
      <c r="J89" s="209"/>
      <c r="K89" s="208"/>
      <c r="L89" s="18"/>
      <c r="M89" s="18"/>
      <c r="N89" s="19">
        <v>9.8000000000000007</v>
      </c>
      <c r="O89" s="18"/>
      <c r="P89" s="18"/>
    </row>
    <row r="90" spans="1:16" ht="20.45" customHeight="1">
      <c r="A90" s="305" t="s">
        <v>471</v>
      </c>
      <c r="B90" s="342"/>
      <c r="C90" s="342"/>
      <c r="D90" s="342"/>
      <c r="E90" s="342"/>
      <c r="F90" s="342"/>
      <c r="G90" s="342"/>
      <c r="H90" s="342"/>
      <c r="I90" s="342"/>
      <c r="J90" s="342"/>
      <c r="K90" s="342"/>
      <c r="L90" s="342"/>
      <c r="M90" s="342"/>
      <c r="N90" s="342"/>
      <c r="O90" s="342"/>
      <c r="P90" s="306"/>
    </row>
    <row r="91" spans="1:16" s="57" customFormat="1" ht="20.45" customHeight="1">
      <c r="A91" s="288" t="s">
        <v>59</v>
      </c>
      <c r="B91" s="289"/>
      <c r="C91" s="289"/>
      <c r="D91" s="290"/>
      <c r="E91" s="273" t="s">
        <v>58</v>
      </c>
      <c r="F91" s="275"/>
      <c r="G91" s="276">
        <v>2016</v>
      </c>
      <c r="H91" s="276"/>
      <c r="I91" s="208">
        <v>2017</v>
      </c>
      <c r="J91" s="208">
        <v>2018</v>
      </c>
      <c r="K91" s="280">
        <v>2019</v>
      </c>
      <c r="L91" s="280"/>
      <c r="M91" s="280">
        <v>2020</v>
      </c>
      <c r="N91" s="280"/>
      <c r="O91" s="280">
        <v>2021</v>
      </c>
      <c r="P91" s="280"/>
    </row>
    <row r="92" spans="1:16" s="57" customFormat="1" ht="20.45" customHeight="1">
      <c r="A92" s="291"/>
      <c r="B92" s="292"/>
      <c r="C92" s="292"/>
      <c r="D92" s="293"/>
      <c r="E92" s="2" t="s">
        <v>92</v>
      </c>
      <c r="F92" s="222" t="s">
        <v>93</v>
      </c>
      <c r="G92" s="273" t="s">
        <v>68</v>
      </c>
      <c r="H92" s="275"/>
      <c r="I92" s="208" t="s">
        <v>68</v>
      </c>
      <c r="J92" s="208" t="s">
        <v>69</v>
      </c>
      <c r="K92" s="273" t="s">
        <v>69</v>
      </c>
      <c r="L92" s="275"/>
      <c r="M92" s="273" t="s">
        <v>71</v>
      </c>
      <c r="N92" s="275"/>
      <c r="O92" s="273" t="s">
        <v>71</v>
      </c>
      <c r="P92" s="275"/>
    </row>
    <row r="93" spans="1:16" s="57" customFormat="1" ht="20.45" customHeight="1">
      <c r="A93" s="375" t="s">
        <v>200</v>
      </c>
      <c r="B93" s="376"/>
      <c r="C93" s="376"/>
      <c r="D93" s="377"/>
      <c r="E93" s="2"/>
      <c r="F93" s="222"/>
      <c r="G93" s="193"/>
      <c r="H93" s="194"/>
      <c r="I93" s="3">
        <f>I94+I149+I202+I205</f>
        <v>127541.4</v>
      </c>
      <c r="J93" s="3">
        <f>J94+J149+J202+J205</f>
        <v>139908.20000000001</v>
      </c>
      <c r="K93" s="3">
        <f>K94+K149+K202+K205</f>
        <v>146826.69999999998</v>
      </c>
      <c r="L93" s="192"/>
      <c r="M93" s="3">
        <f>M94+M149+M202+M205</f>
        <v>138963.4</v>
      </c>
      <c r="N93" s="192"/>
      <c r="O93" s="3">
        <f>O94+O149+O202+O205</f>
        <v>139823.70000000001</v>
      </c>
      <c r="P93" s="194"/>
    </row>
    <row r="94" spans="1:16" ht="32.25" customHeight="1">
      <c r="A94" s="296" t="s">
        <v>391</v>
      </c>
      <c r="B94" s="383"/>
      <c r="C94" s="383"/>
      <c r="D94" s="297"/>
      <c r="E94" s="8" t="s">
        <v>223</v>
      </c>
      <c r="F94" s="222"/>
      <c r="G94" s="266" t="s">
        <v>72</v>
      </c>
      <c r="H94" s="267"/>
      <c r="I94" s="176">
        <f>I95+I99+I123+I126+I131+I138</f>
        <v>62288.7</v>
      </c>
      <c r="J94" s="176">
        <f>J95+J99+J123+J126+J131+J138</f>
        <v>67408.399999999994</v>
      </c>
      <c r="K94" s="176">
        <f>K95+K99+K123+K126+K131+K138</f>
        <v>72998.799999999988</v>
      </c>
      <c r="L94" s="176"/>
      <c r="M94" s="3">
        <f>M95+M99+M123+M126+M131+M138</f>
        <v>72483.7</v>
      </c>
      <c r="N94" s="176"/>
      <c r="O94" s="3">
        <f>O95+O99+O123+O126+O131+O138</f>
        <v>76998.8</v>
      </c>
      <c r="P94" s="176"/>
    </row>
    <row r="95" spans="1:16" ht="20.45" customHeight="1">
      <c r="A95" s="339" t="s">
        <v>323</v>
      </c>
      <c r="B95" s="340"/>
      <c r="C95" s="340"/>
      <c r="D95" s="341"/>
      <c r="E95" s="8"/>
      <c r="F95" s="7">
        <v>21</v>
      </c>
      <c r="G95" s="266" t="s">
        <v>72</v>
      </c>
      <c r="H95" s="267"/>
      <c r="I95" s="3">
        <f>SUM(I96:I98)</f>
        <v>20414.399999999998</v>
      </c>
      <c r="J95" s="175">
        <f>SUM(J96:J98)</f>
        <v>21356.1</v>
      </c>
      <c r="K95" s="175">
        <f>SUM(K96:K98)</f>
        <v>22448.699999999997</v>
      </c>
      <c r="L95" s="176"/>
      <c r="M95" s="175">
        <f>SUM(M96:M98)</f>
        <v>22736.7</v>
      </c>
      <c r="N95" s="176"/>
      <c r="O95" s="175">
        <f>SUM(O96:O98)</f>
        <v>24885.4</v>
      </c>
      <c r="P95" s="176"/>
    </row>
    <row r="96" spans="1:16" s="57" customFormat="1" ht="20.45" customHeight="1">
      <c r="A96" s="339" t="s">
        <v>451</v>
      </c>
      <c r="B96" s="340"/>
      <c r="C96" s="340"/>
      <c r="D96" s="341"/>
      <c r="E96" s="8" t="s">
        <v>148</v>
      </c>
      <c r="F96" s="7">
        <v>211180</v>
      </c>
      <c r="G96" s="266" t="s">
        <v>72</v>
      </c>
      <c r="H96" s="267"/>
      <c r="I96" s="209">
        <v>16446.599999999999</v>
      </c>
      <c r="J96" s="241">
        <v>17213</v>
      </c>
      <c r="K96" s="18">
        <v>18097.099999999999</v>
      </c>
      <c r="L96" s="176"/>
      <c r="M96" s="18">
        <v>18272.900000000001</v>
      </c>
      <c r="N96" s="176"/>
      <c r="O96" s="18">
        <v>19847.400000000001</v>
      </c>
      <c r="P96" s="176"/>
    </row>
    <row r="97" spans="1:16" ht="32.25" customHeight="1">
      <c r="A97" s="343" t="s">
        <v>121</v>
      </c>
      <c r="B97" s="278"/>
      <c r="C97" s="278"/>
      <c r="D97" s="279"/>
      <c r="E97" s="2" t="s">
        <v>154</v>
      </c>
      <c r="F97" s="7">
        <v>212100</v>
      </c>
      <c r="G97" s="266" t="s">
        <v>72</v>
      </c>
      <c r="H97" s="267"/>
      <c r="I97" s="209">
        <v>3581.2</v>
      </c>
      <c r="J97" s="241">
        <v>3780</v>
      </c>
      <c r="K97" s="18">
        <v>3919.5</v>
      </c>
      <c r="L97" s="176"/>
      <c r="M97" s="18">
        <v>4031.8</v>
      </c>
      <c r="N97" s="176"/>
      <c r="O97" s="18">
        <v>4605.8999999999996</v>
      </c>
      <c r="P97" s="242"/>
    </row>
    <row r="98" spans="1:16" ht="46.5" customHeight="1">
      <c r="A98" s="277" t="s">
        <v>190</v>
      </c>
      <c r="B98" s="278"/>
      <c r="C98" s="278"/>
      <c r="D98" s="279"/>
      <c r="E98" s="2" t="s">
        <v>142</v>
      </c>
      <c r="F98" s="7">
        <v>212210</v>
      </c>
      <c r="G98" s="266" t="s">
        <v>72</v>
      </c>
      <c r="H98" s="267"/>
      <c r="I98" s="209">
        <v>386.6</v>
      </c>
      <c r="J98" s="241">
        <v>363.1</v>
      </c>
      <c r="K98" s="18">
        <v>432.1</v>
      </c>
      <c r="L98" s="176"/>
      <c r="M98" s="18">
        <v>432</v>
      </c>
      <c r="N98" s="43"/>
      <c r="O98" s="18">
        <v>432.1</v>
      </c>
      <c r="P98" s="24"/>
    </row>
    <row r="99" spans="1:16" ht="23.45" customHeight="1">
      <c r="A99" s="4" t="s">
        <v>128</v>
      </c>
      <c r="B99" s="206"/>
      <c r="C99" s="206"/>
      <c r="D99" s="207"/>
      <c r="E99" s="8">
        <v>113</v>
      </c>
      <c r="F99" s="7">
        <v>22</v>
      </c>
      <c r="G99" s="266" t="s">
        <v>72</v>
      </c>
      <c r="H99" s="267"/>
      <c r="I99" s="176">
        <f>I100+I101+I102+I103+I104+I105+I106+I107+I108+I109+I110+I111+I112+I113+I114+I115+I116+I119+I120+I121+I122</f>
        <v>8374.5000000000018</v>
      </c>
      <c r="J99" s="176">
        <f>J100+J101+J102+J103+J104+J105+J106+J107+J108+J109+J110+J111+J112+J113+J114+J115+J116+J119+J120+J121+J122</f>
        <v>9086.2000000000007</v>
      </c>
      <c r="K99" s="176">
        <f>K100+K101+K102+K103+K104+K105+K106+K107+K108+K109+K110+K111+K112+K113+K114+K115+K116+K119+K120+K121+K122</f>
        <v>9254.9</v>
      </c>
      <c r="L99" s="176"/>
      <c r="M99" s="176">
        <f>M100+M101+M102+M103+M104+M105+M106+M107+M108+M109+M110+M111+M112+M113+M114+M115+M116+M119+M120+M121+M122</f>
        <v>9300.2000000000007</v>
      </c>
      <c r="N99" s="176"/>
      <c r="O99" s="176">
        <f>O100+O101+O102+O103+O104+O105+O106+O107+O108+O109+O110+O111+O112+O113+O114+O115+O116+O119+O120+O121+O122</f>
        <v>9704.1999999999989</v>
      </c>
      <c r="P99" s="176"/>
    </row>
    <row r="100" spans="1:16" ht="23.45" customHeight="1">
      <c r="A100" s="6" t="s">
        <v>175</v>
      </c>
      <c r="B100" s="206"/>
      <c r="C100" s="206"/>
      <c r="D100" s="207"/>
      <c r="E100" s="2" t="s">
        <v>155</v>
      </c>
      <c r="F100" s="222">
        <v>222110</v>
      </c>
      <c r="G100" s="266" t="s">
        <v>72</v>
      </c>
      <c r="H100" s="267"/>
      <c r="I100" s="18">
        <v>2215.6999999999998</v>
      </c>
      <c r="J100" s="241">
        <v>2260.3000000000002</v>
      </c>
      <c r="K100" s="223">
        <v>2616.4</v>
      </c>
      <c r="L100" s="13"/>
      <c r="M100" s="223">
        <v>2747.4</v>
      </c>
      <c r="N100" s="13"/>
      <c r="O100" s="223">
        <v>2884.7</v>
      </c>
      <c r="P100" s="13"/>
    </row>
    <row r="101" spans="1:16" ht="23.45" customHeight="1">
      <c r="A101" s="6" t="s">
        <v>174</v>
      </c>
      <c r="B101" s="206"/>
      <c r="C101" s="206"/>
      <c r="D101" s="207"/>
      <c r="E101" s="2" t="s">
        <v>156</v>
      </c>
      <c r="F101" s="222">
        <v>222120</v>
      </c>
      <c r="G101" s="266" t="s">
        <v>72</v>
      </c>
      <c r="H101" s="267"/>
      <c r="I101" s="18">
        <v>1519.5</v>
      </c>
      <c r="J101" s="241">
        <v>1657.2</v>
      </c>
      <c r="K101" s="223">
        <v>1387.4</v>
      </c>
      <c r="L101" s="242"/>
      <c r="M101" s="223">
        <v>1456.7</v>
      </c>
      <c r="N101" s="242"/>
      <c r="O101" s="223">
        <v>1529.5</v>
      </c>
      <c r="P101" s="242"/>
    </row>
    <row r="102" spans="1:16" ht="23.45" customHeight="1">
      <c r="A102" s="6" t="s">
        <v>176</v>
      </c>
      <c r="B102" s="206"/>
      <c r="C102" s="206"/>
      <c r="D102" s="207"/>
      <c r="E102" s="2" t="s">
        <v>158</v>
      </c>
      <c r="F102" s="222">
        <v>222130</v>
      </c>
      <c r="G102" s="266" t="s">
        <v>72</v>
      </c>
      <c r="H102" s="267"/>
      <c r="I102" s="18"/>
      <c r="J102" s="241"/>
      <c r="K102" s="223"/>
      <c r="L102" s="242"/>
      <c r="M102" s="223"/>
      <c r="N102" s="242"/>
      <c r="O102" s="223"/>
      <c r="P102" s="242"/>
    </row>
    <row r="103" spans="1:16" ht="23.45" customHeight="1">
      <c r="A103" s="1" t="s">
        <v>185</v>
      </c>
      <c r="B103" s="206"/>
      <c r="C103" s="206"/>
      <c r="D103" s="207"/>
      <c r="E103" s="2" t="s">
        <v>172</v>
      </c>
      <c r="F103" s="222">
        <v>222140</v>
      </c>
      <c r="G103" s="266" t="s">
        <v>72</v>
      </c>
      <c r="H103" s="267"/>
      <c r="I103" s="18">
        <v>1319.3</v>
      </c>
      <c r="J103" s="241">
        <v>1512.9</v>
      </c>
      <c r="K103" s="223">
        <v>1498.9</v>
      </c>
      <c r="L103" s="242"/>
      <c r="M103" s="223">
        <v>1573.8</v>
      </c>
      <c r="N103" s="242"/>
      <c r="O103" s="223">
        <v>1652.6</v>
      </c>
      <c r="P103" s="242"/>
    </row>
    <row r="104" spans="1:16" ht="18" customHeight="1">
      <c r="A104" s="1" t="s">
        <v>186</v>
      </c>
      <c r="B104" s="206"/>
      <c r="C104" s="206"/>
      <c r="D104" s="207"/>
      <c r="E104" s="2" t="s">
        <v>173</v>
      </c>
      <c r="F104" s="222">
        <v>222190</v>
      </c>
      <c r="G104" s="266" t="s">
        <v>72</v>
      </c>
      <c r="H104" s="267"/>
      <c r="I104" s="18">
        <v>96.4</v>
      </c>
      <c r="J104" s="241">
        <v>100.2</v>
      </c>
      <c r="K104" s="223">
        <v>124.5</v>
      </c>
      <c r="L104" s="242"/>
      <c r="M104" s="223">
        <v>130.69999999999999</v>
      </c>
      <c r="N104" s="242"/>
      <c r="O104" s="223">
        <v>137.19999999999999</v>
      </c>
      <c r="P104" s="242"/>
    </row>
    <row r="105" spans="1:16">
      <c r="A105" s="1" t="s">
        <v>184</v>
      </c>
      <c r="B105" s="206"/>
      <c r="C105" s="206"/>
      <c r="D105" s="207"/>
      <c r="E105" s="2" t="s">
        <v>171</v>
      </c>
      <c r="F105" s="222">
        <v>222210</v>
      </c>
      <c r="G105" s="266" t="s">
        <v>72</v>
      </c>
      <c r="H105" s="267"/>
      <c r="I105" s="18">
        <v>93.9</v>
      </c>
      <c r="J105" s="241">
        <v>94.1</v>
      </c>
      <c r="K105" s="223">
        <v>93.3</v>
      </c>
      <c r="L105" s="242"/>
      <c r="M105" s="223">
        <v>93.7</v>
      </c>
      <c r="N105" s="242"/>
      <c r="O105" s="223">
        <v>94</v>
      </c>
      <c r="P105" s="242"/>
    </row>
    <row r="106" spans="1:16" ht="21.6" customHeight="1">
      <c r="A106" s="1" t="s">
        <v>132</v>
      </c>
      <c r="B106" s="206"/>
      <c r="C106" s="206"/>
      <c r="D106" s="207"/>
      <c r="E106" s="2" t="s">
        <v>162</v>
      </c>
      <c r="F106" s="222">
        <v>222220</v>
      </c>
      <c r="G106" s="266" t="s">
        <v>72</v>
      </c>
      <c r="H106" s="267"/>
      <c r="I106" s="18">
        <v>39.799999999999997</v>
      </c>
      <c r="J106" s="241">
        <v>97.3</v>
      </c>
      <c r="K106" s="223">
        <v>142.69999999999999</v>
      </c>
      <c r="L106" s="242"/>
      <c r="M106" s="223">
        <v>95.1</v>
      </c>
      <c r="N106" s="242"/>
      <c r="O106" s="223">
        <v>96.2</v>
      </c>
      <c r="P106" s="242"/>
    </row>
    <row r="107" spans="1:16" ht="21.6" customHeight="1">
      <c r="A107" s="1" t="s">
        <v>138</v>
      </c>
      <c r="B107" s="206"/>
      <c r="C107" s="206"/>
      <c r="D107" s="207"/>
      <c r="E107" s="2" t="s">
        <v>139</v>
      </c>
      <c r="F107" s="222">
        <v>222300</v>
      </c>
      <c r="G107" s="266" t="s">
        <v>72</v>
      </c>
      <c r="H107" s="267"/>
      <c r="I107" s="18"/>
      <c r="J107" s="241"/>
      <c r="K107" s="223"/>
      <c r="L107" s="242"/>
      <c r="M107" s="223"/>
      <c r="N107" s="242"/>
      <c r="O107" s="223"/>
      <c r="P107" s="242"/>
    </row>
    <row r="108" spans="1:16" ht="21.6" customHeight="1">
      <c r="A108" s="1" t="s">
        <v>133</v>
      </c>
      <c r="B108" s="206"/>
      <c r="C108" s="206"/>
      <c r="D108" s="207"/>
      <c r="E108" s="2" t="s">
        <v>163</v>
      </c>
      <c r="F108" s="222">
        <v>222400</v>
      </c>
      <c r="G108" s="266" t="s">
        <v>72</v>
      </c>
      <c r="H108" s="267"/>
      <c r="I108" s="18">
        <v>166.5</v>
      </c>
      <c r="J108" s="241">
        <v>335.3</v>
      </c>
      <c r="K108" s="223">
        <v>359.4</v>
      </c>
      <c r="L108" s="242"/>
      <c r="M108" s="223">
        <v>367.2</v>
      </c>
      <c r="N108" s="242"/>
      <c r="O108" s="223">
        <v>382.6</v>
      </c>
      <c r="P108" s="242"/>
    </row>
    <row r="109" spans="1:16" ht="21.6" customHeight="1">
      <c r="A109" s="1" t="s">
        <v>137</v>
      </c>
      <c r="B109" s="206"/>
      <c r="C109" s="206"/>
      <c r="D109" s="207"/>
      <c r="E109" s="2" t="s">
        <v>165</v>
      </c>
      <c r="F109" s="222">
        <v>222500</v>
      </c>
      <c r="G109" s="266" t="s">
        <v>72</v>
      </c>
      <c r="H109" s="267"/>
      <c r="I109" s="18">
        <v>1295.9000000000001</v>
      </c>
      <c r="J109" s="241">
        <v>1171.4000000000001</v>
      </c>
      <c r="K109" s="223">
        <v>1226.8</v>
      </c>
      <c r="L109" s="242"/>
      <c r="M109" s="223">
        <v>1048.2</v>
      </c>
      <c r="N109" s="242"/>
      <c r="O109" s="223">
        <v>1070.7</v>
      </c>
      <c r="P109" s="242"/>
    </row>
    <row r="110" spans="1:16">
      <c r="A110" s="1" t="s">
        <v>122</v>
      </c>
      <c r="B110" s="206"/>
      <c r="C110" s="206"/>
      <c r="D110" s="207"/>
      <c r="E110" s="2" t="s">
        <v>166</v>
      </c>
      <c r="F110" s="222">
        <v>222600</v>
      </c>
      <c r="G110" s="266" t="s">
        <v>72</v>
      </c>
      <c r="H110" s="267"/>
      <c r="I110" s="18">
        <v>41</v>
      </c>
      <c r="J110" s="241">
        <v>81</v>
      </c>
      <c r="K110" s="223">
        <v>37.200000000000003</v>
      </c>
      <c r="L110" s="242"/>
      <c r="M110" s="223">
        <v>57.7</v>
      </c>
      <c r="N110" s="242"/>
      <c r="O110" s="223">
        <v>58.1</v>
      </c>
      <c r="P110" s="242"/>
    </row>
    <row r="111" spans="1:16" ht="18.75" customHeight="1">
      <c r="A111" s="1" t="s">
        <v>188</v>
      </c>
      <c r="B111" s="206"/>
      <c r="C111" s="206"/>
      <c r="D111" s="207"/>
      <c r="E111" s="2" t="s">
        <v>140</v>
      </c>
      <c r="F111" s="222">
        <v>222710</v>
      </c>
      <c r="G111" s="266" t="s">
        <v>72</v>
      </c>
      <c r="H111" s="267"/>
      <c r="I111" s="18">
        <v>1.6</v>
      </c>
      <c r="J111" s="241">
        <v>2.8</v>
      </c>
      <c r="K111" s="223">
        <v>2</v>
      </c>
      <c r="L111" s="242"/>
      <c r="M111" s="223">
        <v>2.1</v>
      </c>
      <c r="N111" s="242"/>
      <c r="O111" s="223">
        <v>2.2000000000000002</v>
      </c>
      <c r="P111" s="242"/>
    </row>
    <row r="112" spans="1:16" ht="16.5" customHeight="1">
      <c r="A112" s="1" t="s">
        <v>189</v>
      </c>
      <c r="B112" s="206"/>
      <c r="C112" s="206"/>
      <c r="D112" s="207"/>
      <c r="E112" s="2" t="s">
        <v>141</v>
      </c>
      <c r="F112" s="222">
        <v>222720</v>
      </c>
      <c r="G112" s="266" t="s">
        <v>72</v>
      </c>
      <c r="H112" s="267"/>
      <c r="I112" s="18">
        <v>9.3000000000000007</v>
      </c>
      <c r="J112" s="241">
        <v>52.5</v>
      </c>
      <c r="K112" s="223">
        <v>43</v>
      </c>
      <c r="L112" s="242"/>
      <c r="M112" s="223">
        <v>45.2</v>
      </c>
      <c r="N112" s="242"/>
      <c r="O112" s="223">
        <v>47.4</v>
      </c>
      <c r="P112" s="242"/>
    </row>
    <row r="113" spans="1:16" ht="16.5" customHeight="1">
      <c r="A113" s="1" t="s">
        <v>321</v>
      </c>
      <c r="B113" s="206"/>
      <c r="C113" s="206"/>
      <c r="D113" s="207"/>
      <c r="E113" s="2" t="s">
        <v>232</v>
      </c>
      <c r="F113" s="222">
        <v>222800</v>
      </c>
      <c r="G113" s="266" t="s">
        <v>72</v>
      </c>
      <c r="H113" s="267"/>
      <c r="I113" s="18">
        <v>24.2</v>
      </c>
      <c r="J113" s="241">
        <v>21.5</v>
      </c>
      <c r="K113" s="223">
        <v>21.7</v>
      </c>
      <c r="L113" s="242"/>
      <c r="M113" s="223">
        <v>22.8</v>
      </c>
      <c r="N113" s="242"/>
      <c r="O113" s="223">
        <v>23.9</v>
      </c>
      <c r="P113" s="242"/>
    </row>
    <row r="114" spans="1:16" ht="21" customHeight="1">
      <c r="A114" s="1" t="s">
        <v>123</v>
      </c>
      <c r="B114" s="206"/>
      <c r="C114" s="206"/>
      <c r="D114" s="207"/>
      <c r="E114" s="2" t="s">
        <v>167</v>
      </c>
      <c r="F114" s="222">
        <v>222910</v>
      </c>
      <c r="G114" s="266" t="s">
        <v>72</v>
      </c>
      <c r="H114" s="267"/>
      <c r="I114" s="18">
        <v>60.6</v>
      </c>
      <c r="J114" s="241">
        <v>68.8</v>
      </c>
      <c r="K114" s="223">
        <v>70.2</v>
      </c>
      <c r="L114" s="242"/>
      <c r="M114" s="223">
        <v>71.7</v>
      </c>
      <c r="N114" s="242"/>
      <c r="O114" s="223">
        <v>73.2</v>
      </c>
      <c r="P114" s="242"/>
    </row>
    <row r="115" spans="1:16">
      <c r="A115" s="1" t="s">
        <v>179</v>
      </c>
      <c r="B115" s="206"/>
      <c r="C115" s="206"/>
      <c r="D115" s="207"/>
      <c r="E115" s="2" t="s">
        <v>168</v>
      </c>
      <c r="F115" s="222">
        <v>222920</v>
      </c>
      <c r="G115" s="266" t="s">
        <v>72</v>
      </c>
      <c r="H115" s="267"/>
      <c r="I115" s="18"/>
      <c r="J115" s="241"/>
      <c r="K115" s="223"/>
      <c r="L115" s="242"/>
      <c r="M115" s="223"/>
      <c r="N115" s="242"/>
      <c r="O115" s="223"/>
      <c r="P115" s="242"/>
    </row>
    <row r="116" spans="1:16">
      <c r="A116" s="1" t="s">
        <v>183</v>
      </c>
      <c r="B116" s="206"/>
      <c r="C116" s="206"/>
      <c r="D116" s="207"/>
      <c r="E116" s="2" t="s">
        <v>170</v>
      </c>
      <c r="F116" s="222">
        <v>222940</v>
      </c>
      <c r="G116" s="266" t="s">
        <v>72</v>
      </c>
      <c r="H116" s="267"/>
      <c r="I116" s="18">
        <v>160.69999999999999</v>
      </c>
      <c r="J116" s="241">
        <v>409.2</v>
      </c>
      <c r="K116" s="223">
        <v>403.5</v>
      </c>
      <c r="L116" s="242"/>
      <c r="M116" s="223">
        <v>374.7</v>
      </c>
      <c r="N116" s="242"/>
      <c r="O116" s="223">
        <v>390.3</v>
      </c>
      <c r="P116" s="242"/>
    </row>
    <row r="117" spans="1:16" ht="24" hidden="1" customHeight="1">
      <c r="A117" s="1" t="s">
        <v>356</v>
      </c>
      <c r="B117" s="206"/>
      <c r="C117" s="206"/>
      <c r="D117" s="207"/>
      <c r="E117" s="2" t="s">
        <v>232</v>
      </c>
      <c r="F117" s="222">
        <v>222960</v>
      </c>
      <c r="G117" s="266" t="s">
        <v>72</v>
      </c>
      <c r="H117" s="267"/>
      <c r="I117" s="18" t="e">
        <f>#REF!+#REF!</f>
        <v>#REF!</v>
      </c>
      <c r="J117" s="241" t="e">
        <f>#REF!+#REF!</f>
        <v>#REF!</v>
      </c>
      <c r="K117" s="223" t="e">
        <f>#REF!+#REF!</f>
        <v>#REF!</v>
      </c>
      <c r="L117" s="242"/>
      <c r="M117" s="223" t="e">
        <f>#REF!+#REF!</f>
        <v>#REF!</v>
      </c>
      <c r="N117" s="242"/>
      <c r="O117" s="223" t="e">
        <f>#REF!+#REF!</f>
        <v>#REF!</v>
      </c>
      <c r="P117" s="242"/>
    </row>
    <row r="118" spans="1:16" ht="16.5" hidden="1" customHeight="1">
      <c r="A118" s="1" t="s">
        <v>355</v>
      </c>
      <c r="B118" s="206"/>
      <c r="C118" s="206"/>
      <c r="D118" s="207"/>
      <c r="E118" s="2" t="s">
        <v>187</v>
      </c>
      <c r="F118" s="222">
        <v>222970</v>
      </c>
      <c r="G118" s="266" t="s">
        <v>72</v>
      </c>
      <c r="H118" s="267"/>
      <c r="I118" s="18" t="e">
        <f>#REF!+#REF!</f>
        <v>#REF!</v>
      </c>
      <c r="J118" s="241" t="e">
        <f>#REF!+#REF!</f>
        <v>#REF!</v>
      </c>
      <c r="K118" s="223" t="e">
        <f>#REF!+#REF!</f>
        <v>#REF!</v>
      </c>
      <c r="L118" s="242"/>
      <c r="M118" s="223" t="e">
        <f>#REF!+#REF!</f>
        <v>#REF!</v>
      </c>
      <c r="N118" s="242"/>
      <c r="O118" s="223" t="e">
        <f>#REF!+#REF!</f>
        <v>#REF!</v>
      </c>
      <c r="P118" s="242"/>
    </row>
    <row r="119" spans="1:16" ht="16.5" customHeight="1">
      <c r="A119" s="1" t="s">
        <v>356</v>
      </c>
      <c r="B119" s="206"/>
      <c r="C119" s="206"/>
      <c r="D119" s="207"/>
      <c r="E119" s="2" t="s">
        <v>232</v>
      </c>
      <c r="F119" s="222">
        <v>222960</v>
      </c>
      <c r="G119" s="266" t="s">
        <v>72</v>
      </c>
      <c r="H119" s="267"/>
      <c r="I119" s="18"/>
      <c r="J119" s="241"/>
      <c r="K119" s="223"/>
      <c r="L119" s="242"/>
      <c r="M119" s="223"/>
      <c r="N119" s="242"/>
      <c r="O119" s="223"/>
      <c r="P119" s="242"/>
    </row>
    <row r="120" spans="1:16" ht="16.5" customHeight="1">
      <c r="A120" s="1" t="s">
        <v>355</v>
      </c>
      <c r="B120" s="206"/>
      <c r="C120" s="206"/>
      <c r="D120" s="207"/>
      <c r="E120" s="2" t="s">
        <v>187</v>
      </c>
      <c r="F120" s="222">
        <v>222970</v>
      </c>
      <c r="G120" s="266" t="s">
        <v>72</v>
      </c>
      <c r="H120" s="267"/>
      <c r="I120" s="18">
        <v>150.80000000000001</v>
      </c>
      <c r="J120" s="241">
        <v>173.9</v>
      </c>
      <c r="K120" s="223">
        <v>154.80000000000001</v>
      </c>
      <c r="L120" s="242"/>
      <c r="M120" s="223">
        <v>161</v>
      </c>
      <c r="N120" s="242"/>
      <c r="O120" s="223">
        <v>167.6</v>
      </c>
      <c r="P120" s="242"/>
    </row>
    <row r="121" spans="1:16" ht="20.45" customHeight="1">
      <c r="A121" s="1" t="s">
        <v>131</v>
      </c>
      <c r="B121" s="206"/>
      <c r="C121" s="206"/>
      <c r="D121" s="207"/>
      <c r="E121" s="2" t="s">
        <v>162</v>
      </c>
      <c r="F121" s="222">
        <v>222980</v>
      </c>
      <c r="G121" s="266" t="s">
        <v>72</v>
      </c>
      <c r="H121" s="267"/>
      <c r="I121" s="18">
        <v>24.1</v>
      </c>
      <c r="J121" s="241">
        <v>25</v>
      </c>
      <c r="K121" s="223">
        <v>27.3</v>
      </c>
      <c r="L121" s="242"/>
      <c r="M121" s="223">
        <v>25.6</v>
      </c>
      <c r="N121" s="242"/>
      <c r="O121" s="223">
        <v>25.7</v>
      </c>
      <c r="P121" s="242"/>
    </row>
    <row r="122" spans="1:16" ht="20.45" customHeight="1">
      <c r="A122" s="1" t="s">
        <v>181</v>
      </c>
      <c r="B122" s="206"/>
      <c r="C122" s="206"/>
      <c r="D122" s="207"/>
      <c r="E122" s="2" t="s">
        <v>232</v>
      </c>
      <c r="F122" s="222">
        <v>222990</v>
      </c>
      <c r="G122" s="266" t="s">
        <v>72</v>
      </c>
      <c r="H122" s="267"/>
      <c r="I122" s="18">
        <v>1155.2</v>
      </c>
      <c r="J122" s="241">
        <v>1022.8</v>
      </c>
      <c r="K122" s="223">
        <v>1045.8</v>
      </c>
      <c r="L122" s="24"/>
      <c r="M122" s="223">
        <v>1026.5999999999999</v>
      </c>
      <c r="N122" s="24"/>
      <c r="O122" s="223">
        <v>1068.3</v>
      </c>
      <c r="P122" s="24"/>
    </row>
    <row r="123" spans="1:16" ht="20.45" customHeight="1">
      <c r="A123" s="17" t="s">
        <v>332</v>
      </c>
      <c r="B123" s="63"/>
      <c r="C123" s="63"/>
      <c r="D123" s="64"/>
      <c r="E123" s="8"/>
      <c r="F123" s="7">
        <v>27</v>
      </c>
      <c r="G123" s="266" t="s">
        <v>72</v>
      </c>
      <c r="H123" s="267"/>
      <c r="I123" s="3">
        <f>I125</f>
        <v>33.1</v>
      </c>
      <c r="J123" s="3">
        <f>J125</f>
        <v>33</v>
      </c>
      <c r="K123" s="175">
        <f>SUM(K124:K125)</f>
        <v>99.6</v>
      </c>
      <c r="L123" s="176"/>
      <c r="M123" s="175">
        <f>SUM(M124:M125)</f>
        <v>99.6</v>
      </c>
      <c r="N123" s="176"/>
      <c r="O123" s="175">
        <f>SUM(O124:O125)</f>
        <v>99.6</v>
      </c>
      <c r="P123" s="176"/>
    </row>
    <row r="124" spans="1:16" ht="36" customHeight="1">
      <c r="A124" s="263" t="s">
        <v>331</v>
      </c>
      <c r="B124" s="264"/>
      <c r="C124" s="264"/>
      <c r="D124" s="265"/>
      <c r="E124" s="2" t="s">
        <v>143</v>
      </c>
      <c r="F124" s="222">
        <v>273200</v>
      </c>
      <c r="G124" s="266" t="s">
        <v>72</v>
      </c>
      <c r="H124" s="267"/>
      <c r="I124" s="208"/>
      <c r="J124" s="241"/>
      <c r="K124" s="18"/>
      <c r="L124" s="13"/>
      <c r="M124" s="223"/>
      <c r="N124" s="13"/>
      <c r="O124" s="223"/>
      <c r="P124" s="13"/>
    </row>
    <row r="125" spans="1:16" ht="48" customHeight="1">
      <c r="A125" s="263" t="s">
        <v>124</v>
      </c>
      <c r="B125" s="264"/>
      <c r="C125" s="264"/>
      <c r="D125" s="265"/>
      <c r="E125" s="2" t="s">
        <v>194</v>
      </c>
      <c r="F125" s="222">
        <v>273500</v>
      </c>
      <c r="G125" s="266" t="s">
        <v>72</v>
      </c>
      <c r="H125" s="267"/>
      <c r="I125" s="208">
        <v>33.1</v>
      </c>
      <c r="J125" s="241">
        <v>33</v>
      </c>
      <c r="K125" s="70">
        <v>99.6</v>
      </c>
      <c r="L125" s="242"/>
      <c r="M125" s="223">
        <v>99.6</v>
      </c>
      <c r="N125" s="242"/>
      <c r="O125" s="223">
        <v>99.6</v>
      </c>
      <c r="P125" s="242"/>
    </row>
    <row r="126" spans="1:16" ht="20.45" customHeight="1">
      <c r="A126" s="277" t="s">
        <v>333</v>
      </c>
      <c r="B126" s="278"/>
      <c r="C126" s="278"/>
      <c r="D126" s="279"/>
      <c r="E126" s="8"/>
      <c r="F126" s="7">
        <v>28</v>
      </c>
      <c r="G126" s="266" t="s">
        <v>72</v>
      </c>
      <c r="H126" s="267"/>
      <c r="I126" s="208"/>
      <c r="J126" s="241"/>
      <c r="K126" s="223"/>
      <c r="L126" s="176"/>
      <c r="M126" s="223"/>
      <c r="N126" s="176"/>
      <c r="O126" s="223"/>
      <c r="P126" s="176"/>
    </row>
    <row r="127" spans="1:16" ht="20.45" customHeight="1">
      <c r="A127" s="270" t="s">
        <v>306</v>
      </c>
      <c r="B127" s="271"/>
      <c r="C127" s="271"/>
      <c r="D127" s="272"/>
      <c r="E127" s="94" t="s">
        <v>309</v>
      </c>
      <c r="F127" s="222">
        <v>281360</v>
      </c>
      <c r="G127" s="266" t="s">
        <v>72</v>
      </c>
      <c r="H127" s="267"/>
      <c r="I127" s="208"/>
      <c r="J127" s="241"/>
      <c r="K127" s="223"/>
      <c r="L127" s="242"/>
      <c r="M127" s="223"/>
      <c r="N127" s="242"/>
      <c r="O127" s="223"/>
      <c r="P127" s="242"/>
    </row>
    <row r="128" spans="1:16" ht="14.25" customHeight="1">
      <c r="A128" s="350" t="s">
        <v>307</v>
      </c>
      <c r="B128" s="264"/>
      <c r="C128" s="264"/>
      <c r="D128" s="265"/>
      <c r="E128" s="2" t="s">
        <v>198</v>
      </c>
      <c r="F128" s="222">
        <v>281361</v>
      </c>
      <c r="G128" s="266" t="s">
        <v>72</v>
      </c>
      <c r="H128" s="267"/>
      <c r="I128" s="208"/>
      <c r="J128" s="241"/>
      <c r="K128" s="223"/>
      <c r="L128" s="242"/>
      <c r="M128" s="223"/>
      <c r="N128" s="242"/>
      <c r="O128" s="223"/>
      <c r="P128" s="242"/>
    </row>
    <row r="129" spans="1:16" ht="34.5" customHeight="1">
      <c r="A129" s="350" t="s">
        <v>308</v>
      </c>
      <c r="B129" s="264"/>
      <c r="C129" s="264"/>
      <c r="D129" s="265"/>
      <c r="E129" s="2" t="s">
        <v>199</v>
      </c>
      <c r="F129" s="222">
        <v>281362</v>
      </c>
      <c r="G129" s="266" t="s">
        <v>72</v>
      </c>
      <c r="H129" s="267"/>
      <c r="I129" s="208"/>
      <c r="J129" s="241"/>
      <c r="K129" s="223"/>
      <c r="L129" s="242"/>
      <c r="M129" s="223"/>
      <c r="N129" s="242"/>
      <c r="O129" s="223"/>
      <c r="P129" s="242"/>
    </row>
    <row r="130" spans="1:16" ht="19.899999999999999" customHeight="1">
      <c r="A130" s="263" t="s">
        <v>182</v>
      </c>
      <c r="B130" s="264"/>
      <c r="C130" s="264"/>
      <c r="D130" s="265"/>
      <c r="E130" s="2" t="s">
        <v>169</v>
      </c>
      <c r="F130" s="222">
        <v>281400</v>
      </c>
      <c r="G130" s="266" t="s">
        <v>72</v>
      </c>
      <c r="H130" s="267"/>
      <c r="I130" s="208"/>
      <c r="J130" s="241"/>
      <c r="K130" s="223"/>
      <c r="L130" s="242"/>
      <c r="M130" s="223"/>
      <c r="N130" s="242"/>
      <c r="O130" s="223"/>
      <c r="P130" s="242"/>
    </row>
    <row r="131" spans="1:16">
      <c r="A131" s="277" t="s">
        <v>325</v>
      </c>
      <c r="B131" s="278"/>
      <c r="C131" s="278"/>
      <c r="D131" s="279"/>
      <c r="E131" s="8"/>
      <c r="F131" s="7">
        <v>31</v>
      </c>
      <c r="G131" s="266" t="s">
        <v>72</v>
      </c>
      <c r="H131" s="267"/>
      <c r="I131" s="3">
        <f>SUM(I132:I137)</f>
        <v>7786.5999999999995</v>
      </c>
      <c r="J131" s="3">
        <f>SUM(J132:J137)</f>
        <v>7917.4</v>
      </c>
      <c r="K131" s="175">
        <f>SUM(K132:K137)</f>
        <v>9052.6</v>
      </c>
      <c r="L131" s="176"/>
      <c r="M131" s="3">
        <f>SUM(M132:M137)</f>
        <v>7350.7</v>
      </c>
      <c r="N131" s="176"/>
      <c r="O131" s="3">
        <f>SUM(O132:O137)</f>
        <v>7753</v>
      </c>
      <c r="P131" s="176"/>
    </row>
    <row r="132" spans="1:16">
      <c r="A132" s="1" t="s">
        <v>145</v>
      </c>
      <c r="B132" s="206"/>
      <c r="C132" s="206"/>
      <c r="D132" s="207"/>
      <c r="E132" s="2" t="s">
        <v>146</v>
      </c>
      <c r="F132" s="222">
        <v>311120</v>
      </c>
      <c r="G132" s="266" t="s">
        <v>72</v>
      </c>
      <c r="H132" s="267"/>
      <c r="I132" s="209">
        <v>5397.8</v>
      </c>
      <c r="J132" s="241">
        <v>5428.6</v>
      </c>
      <c r="K132" s="209">
        <v>5309.5</v>
      </c>
      <c r="L132" s="242"/>
      <c r="M132" s="223">
        <v>5241.2</v>
      </c>
      <c r="N132" s="242"/>
      <c r="O132" s="223">
        <v>5643.5</v>
      </c>
      <c r="P132" s="242"/>
    </row>
    <row r="133" spans="1:16">
      <c r="A133" s="1" t="s">
        <v>357</v>
      </c>
      <c r="B133" s="206"/>
      <c r="C133" s="206"/>
      <c r="D133" s="207"/>
      <c r="E133" s="2" t="s">
        <v>144</v>
      </c>
      <c r="F133" s="222">
        <v>314110</v>
      </c>
      <c r="G133" s="266" t="s">
        <v>72</v>
      </c>
      <c r="H133" s="267"/>
      <c r="I133" s="209">
        <v>1208.5999999999999</v>
      </c>
      <c r="J133" s="241">
        <v>702.7</v>
      </c>
      <c r="K133" s="209">
        <v>2272.4</v>
      </c>
      <c r="L133" s="242"/>
      <c r="M133" s="223">
        <v>957.3</v>
      </c>
      <c r="N133" s="242"/>
      <c r="O133" s="223">
        <v>957.3</v>
      </c>
      <c r="P133" s="242"/>
    </row>
    <row r="134" spans="1:16" ht="17.25" customHeight="1">
      <c r="A134" s="263" t="s">
        <v>192</v>
      </c>
      <c r="B134" s="264"/>
      <c r="C134" s="264"/>
      <c r="D134" s="265"/>
      <c r="E134" s="2" t="s">
        <v>144</v>
      </c>
      <c r="F134" s="222">
        <v>315110</v>
      </c>
      <c r="G134" s="266" t="s">
        <v>72</v>
      </c>
      <c r="H134" s="267"/>
      <c r="I134" s="209"/>
      <c r="J134" s="241">
        <v>600</v>
      </c>
      <c r="K134" s="209"/>
      <c r="L134" s="242"/>
      <c r="M134" s="223"/>
      <c r="N134" s="242"/>
      <c r="O134" s="223"/>
      <c r="P134" s="242"/>
    </row>
    <row r="135" spans="1:16" ht="30.75" customHeight="1">
      <c r="A135" s="263" t="s">
        <v>193</v>
      </c>
      <c r="B135" s="264"/>
      <c r="C135" s="264"/>
      <c r="D135" s="265"/>
      <c r="E135" s="2" t="s">
        <v>144</v>
      </c>
      <c r="F135" s="222">
        <v>316110</v>
      </c>
      <c r="G135" s="266" t="s">
        <v>72</v>
      </c>
      <c r="H135" s="267"/>
      <c r="I135" s="209">
        <v>1013.2</v>
      </c>
      <c r="J135" s="241">
        <v>1063.0999999999999</v>
      </c>
      <c r="K135" s="209">
        <v>990.7</v>
      </c>
      <c r="L135" s="242"/>
      <c r="M135" s="223">
        <v>1031.2</v>
      </c>
      <c r="N135" s="242"/>
      <c r="O135" s="223">
        <v>1031.2</v>
      </c>
      <c r="P135" s="242"/>
    </row>
    <row r="136" spans="1:16">
      <c r="A136" s="263" t="s">
        <v>358</v>
      </c>
      <c r="B136" s="264"/>
      <c r="C136" s="264"/>
      <c r="D136" s="265"/>
      <c r="E136" s="2" t="s">
        <v>144</v>
      </c>
      <c r="F136" s="222">
        <v>317110</v>
      </c>
      <c r="G136" s="266" t="s">
        <v>72</v>
      </c>
      <c r="H136" s="267"/>
      <c r="I136" s="209"/>
      <c r="J136" s="241"/>
      <c r="K136" s="209"/>
      <c r="L136" s="24"/>
      <c r="M136" s="223"/>
      <c r="N136" s="24"/>
      <c r="O136" s="223"/>
      <c r="P136" s="24"/>
    </row>
    <row r="137" spans="1:16">
      <c r="A137" s="263" t="s">
        <v>322</v>
      </c>
      <c r="B137" s="264"/>
      <c r="C137" s="264"/>
      <c r="D137" s="265"/>
      <c r="E137" s="2" t="s">
        <v>144</v>
      </c>
      <c r="F137" s="222">
        <v>318110</v>
      </c>
      <c r="G137" s="266" t="s">
        <v>72</v>
      </c>
      <c r="H137" s="267"/>
      <c r="I137" s="79">
        <v>167</v>
      </c>
      <c r="J137" s="241">
        <v>123</v>
      </c>
      <c r="K137" s="209">
        <v>480</v>
      </c>
      <c r="L137" s="24"/>
      <c r="M137" s="223">
        <v>121</v>
      </c>
      <c r="N137" s="24"/>
      <c r="O137" s="223">
        <v>121</v>
      </c>
      <c r="P137" s="24"/>
    </row>
    <row r="138" spans="1:16">
      <c r="A138" s="277" t="s">
        <v>324</v>
      </c>
      <c r="B138" s="278"/>
      <c r="C138" s="278"/>
      <c r="D138" s="279"/>
      <c r="E138" s="8"/>
      <c r="F138" s="7">
        <v>33</v>
      </c>
      <c r="G138" s="266" t="s">
        <v>72</v>
      </c>
      <c r="H138" s="267"/>
      <c r="I138" s="3">
        <f>SUM(I139:I147)</f>
        <v>25680.1</v>
      </c>
      <c r="J138" s="3">
        <f>SUM(J139:J147)</f>
        <v>29015.699999999997</v>
      </c>
      <c r="K138" s="175">
        <f>SUM(K139:K147)</f>
        <v>32142.999999999996</v>
      </c>
      <c r="L138" s="176"/>
      <c r="M138" s="175">
        <f>SUM(M139:M147)</f>
        <v>32996.5</v>
      </c>
      <c r="N138" s="176"/>
      <c r="O138" s="175">
        <f>SUM(O139:O147)</f>
        <v>34556.600000000006</v>
      </c>
      <c r="P138" s="176"/>
    </row>
    <row r="139" spans="1:16">
      <c r="A139" s="1" t="s">
        <v>134</v>
      </c>
      <c r="B139" s="206"/>
      <c r="C139" s="206"/>
      <c r="D139" s="207"/>
      <c r="E139" s="2" t="s">
        <v>180</v>
      </c>
      <c r="F139" s="222">
        <v>331110</v>
      </c>
      <c r="G139" s="266" t="s">
        <v>72</v>
      </c>
      <c r="H139" s="267"/>
      <c r="I139" s="18">
        <v>2572.8000000000002</v>
      </c>
      <c r="J139" s="241">
        <v>3381.4</v>
      </c>
      <c r="K139" s="209">
        <v>3695.5</v>
      </c>
      <c r="L139" s="13"/>
      <c r="M139" s="223">
        <v>3880.3</v>
      </c>
      <c r="N139" s="13"/>
      <c r="O139" s="223">
        <v>4074.3</v>
      </c>
      <c r="P139" s="13"/>
    </row>
    <row r="140" spans="1:16">
      <c r="A140" s="1" t="s">
        <v>135</v>
      </c>
      <c r="B140" s="206"/>
      <c r="C140" s="206"/>
      <c r="D140" s="207"/>
      <c r="E140" s="2" t="s">
        <v>163</v>
      </c>
      <c r="F140" s="222">
        <v>332110</v>
      </c>
      <c r="G140" s="266" t="s">
        <v>72</v>
      </c>
      <c r="H140" s="267"/>
      <c r="I140" s="18">
        <v>141.80000000000001</v>
      </c>
      <c r="J140" s="241">
        <v>174.2</v>
      </c>
      <c r="K140" s="209">
        <v>169.3</v>
      </c>
      <c r="L140" s="242"/>
      <c r="M140" s="223">
        <v>148.1</v>
      </c>
      <c r="N140" s="242"/>
      <c r="O140" s="223">
        <v>153</v>
      </c>
      <c r="P140" s="242"/>
    </row>
    <row r="141" spans="1:16" ht="19.5" customHeight="1">
      <c r="A141" s="270" t="s">
        <v>130</v>
      </c>
      <c r="B141" s="271"/>
      <c r="C141" s="271"/>
      <c r="D141" s="272"/>
      <c r="E141" s="2" t="s">
        <v>160</v>
      </c>
      <c r="F141" s="222">
        <v>333110</v>
      </c>
      <c r="G141" s="266" t="s">
        <v>72</v>
      </c>
      <c r="H141" s="267"/>
      <c r="I141" s="18">
        <v>18494.900000000001</v>
      </c>
      <c r="J141" s="241">
        <v>21126.6</v>
      </c>
      <c r="K141" s="79">
        <v>22607</v>
      </c>
      <c r="L141" s="242"/>
      <c r="M141" s="223">
        <v>23737.3</v>
      </c>
      <c r="N141" s="242"/>
      <c r="O141" s="223">
        <v>24924.2</v>
      </c>
      <c r="P141" s="242"/>
    </row>
    <row r="142" spans="1:16" ht="19.5" customHeight="1">
      <c r="A142" s="1" t="s">
        <v>178</v>
      </c>
      <c r="B142" s="206"/>
      <c r="C142" s="206"/>
      <c r="D142" s="207"/>
      <c r="E142" s="2" t="s">
        <v>161</v>
      </c>
      <c r="F142" s="222">
        <v>334110</v>
      </c>
      <c r="G142" s="266" t="s">
        <v>72</v>
      </c>
      <c r="H142" s="267"/>
      <c r="I142" s="18">
        <v>1685.1</v>
      </c>
      <c r="J142" s="241">
        <v>1871</v>
      </c>
      <c r="K142" s="209">
        <v>1995.9</v>
      </c>
      <c r="L142" s="242"/>
      <c r="M142" s="223">
        <v>2095.6999999999998</v>
      </c>
      <c r="N142" s="242"/>
      <c r="O142" s="223">
        <v>2200.5</v>
      </c>
      <c r="P142" s="242"/>
    </row>
    <row r="143" spans="1:16" ht="30.75" customHeight="1">
      <c r="A143" s="263" t="s">
        <v>177</v>
      </c>
      <c r="B143" s="264"/>
      <c r="C143" s="264"/>
      <c r="D143" s="265"/>
      <c r="E143" s="2" t="s">
        <v>159</v>
      </c>
      <c r="F143" s="222">
        <v>335110</v>
      </c>
      <c r="G143" s="266" t="s">
        <v>72</v>
      </c>
      <c r="H143" s="267"/>
      <c r="I143" s="18">
        <v>9.6999999999999993</v>
      </c>
      <c r="J143" s="241">
        <v>7.2</v>
      </c>
      <c r="K143" s="209">
        <v>9.3000000000000007</v>
      </c>
      <c r="L143" s="242"/>
      <c r="M143" s="223">
        <v>9.8000000000000007</v>
      </c>
      <c r="N143" s="242"/>
      <c r="O143" s="223">
        <v>10.3</v>
      </c>
      <c r="P143" s="242"/>
    </row>
    <row r="144" spans="1:16" ht="15.75" customHeight="1">
      <c r="A144" s="350" t="s">
        <v>129</v>
      </c>
      <c r="B144" s="264"/>
      <c r="C144" s="264"/>
      <c r="D144" s="265"/>
      <c r="E144" s="2" t="s">
        <v>157</v>
      </c>
      <c r="F144" s="222">
        <v>336110</v>
      </c>
      <c r="G144" s="266" t="s">
        <v>72</v>
      </c>
      <c r="H144" s="267"/>
      <c r="I144" s="18">
        <v>1103.5999999999999</v>
      </c>
      <c r="J144" s="241">
        <v>600</v>
      </c>
      <c r="K144" s="209">
        <v>1174.0999999999999</v>
      </c>
      <c r="L144" s="242"/>
      <c r="M144" s="223">
        <v>930</v>
      </c>
      <c r="N144" s="242"/>
      <c r="O144" s="223">
        <v>961.5</v>
      </c>
      <c r="P144" s="242"/>
    </row>
    <row r="145" spans="1:16" ht="18.75" customHeight="1">
      <c r="A145" s="264" t="s">
        <v>359</v>
      </c>
      <c r="B145" s="264"/>
      <c r="C145" s="264"/>
      <c r="D145" s="265"/>
      <c r="E145" s="2" t="s">
        <v>360</v>
      </c>
      <c r="F145" s="222">
        <v>337110</v>
      </c>
      <c r="G145" s="266" t="s">
        <v>72</v>
      </c>
      <c r="H145" s="267"/>
      <c r="I145" s="18">
        <v>958.5</v>
      </c>
      <c r="J145" s="241">
        <v>931.7</v>
      </c>
      <c r="K145" s="209">
        <v>1359.1</v>
      </c>
      <c r="L145" s="242"/>
      <c r="M145" s="223">
        <v>1251</v>
      </c>
      <c r="N145" s="242"/>
      <c r="O145" s="223">
        <v>1272</v>
      </c>
      <c r="P145" s="242"/>
    </row>
    <row r="146" spans="1:16">
      <c r="A146" s="1" t="s">
        <v>136</v>
      </c>
      <c r="B146" s="206"/>
      <c r="C146" s="206"/>
      <c r="D146" s="207"/>
      <c r="E146" s="2" t="s">
        <v>164</v>
      </c>
      <c r="F146" s="222">
        <v>338110</v>
      </c>
      <c r="G146" s="266" t="s">
        <v>72</v>
      </c>
      <c r="H146" s="267"/>
      <c r="I146" s="18">
        <v>562.20000000000005</v>
      </c>
      <c r="J146" s="241">
        <v>823.6</v>
      </c>
      <c r="K146" s="209">
        <v>946.7</v>
      </c>
      <c r="L146" s="242"/>
      <c r="M146" s="223">
        <v>810.1</v>
      </c>
      <c r="N146" s="242"/>
      <c r="O146" s="223">
        <v>822.4</v>
      </c>
      <c r="P146" s="242"/>
    </row>
    <row r="147" spans="1:16">
      <c r="A147" s="389" t="s">
        <v>361</v>
      </c>
      <c r="B147" s="271"/>
      <c r="C147" s="271"/>
      <c r="D147" s="272"/>
      <c r="E147" s="2" t="s">
        <v>157</v>
      </c>
      <c r="F147" s="222">
        <v>339110</v>
      </c>
      <c r="G147" s="266" t="s">
        <v>72</v>
      </c>
      <c r="H147" s="267"/>
      <c r="I147" s="18">
        <v>151.5</v>
      </c>
      <c r="J147" s="241">
        <v>100</v>
      </c>
      <c r="K147" s="209">
        <v>186.1</v>
      </c>
      <c r="L147" s="242"/>
      <c r="M147" s="10">
        <v>134.19999999999999</v>
      </c>
      <c r="N147" s="13"/>
      <c r="O147" s="241">
        <v>138.4</v>
      </c>
      <c r="P147" s="242"/>
    </row>
    <row r="148" spans="1:16">
      <c r="A148" s="408"/>
      <c r="B148" s="409"/>
      <c r="C148" s="409"/>
      <c r="D148" s="410"/>
      <c r="E148" s="2"/>
      <c r="F148" s="222"/>
      <c r="G148" s="193"/>
      <c r="H148" s="194"/>
      <c r="I148" s="194"/>
      <c r="J148" s="241"/>
      <c r="K148" s="223"/>
      <c r="L148" s="242"/>
      <c r="M148" s="10"/>
      <c r="N148" s="13"/>
      <c r="O148" s="241"/>
      <c r="P148" s="242"/>
    </row>
    <row r="149" spans="1:16" ht="20.25" customHeight="1">
      <c r="A149" s="299" t="s">
        <v>221</v>
      </c>
      <c r="B149" s="352"/>
      <c r="C149" s="352"/>
      <c r="D149" s="353"/>
      <c r="E149" s="8" t="s">
        <v>222</v>
      </c>
      <c r="F149" s="7"/>
      <c r="G149" s="191"/>
      <c r="H149" s="192"/>
      <c r="I149" s="175">
        <f>I150+I154+I176+I179+I184+I191</f>
        <v>18684.499999999996</v>
      </c>
      <c r="J149" s="175">
        <f>J150+J154+J176+J179+J184+J191</f>
        <v>29864.200000000004</v>
      </c>
      <c r="K149" s="175">
        <f>K150+K154+K176+K179+K184+K191</f>
        <v>21651.600000000002</v>
      </c>
      <c r="L149" s="176"/>
      <c r="M149" s="175">
        <f>M150+M154+M176+M179+M184+M191</f>
        <v>15274</v>
      </c>
      <c r="N149" s="12"/>
      <c r="O149" s="175">
        <f>O150+O154+O176+O179+O184+O191</f>
        <v>14914</v>
      </c>
      <c r="P149" s="176"/>
    </row>
    <row r="150" spans="1:16">
      <c r="A150" s="339" t="s">
        <v>323</v>
      </c>
      <c r="B150" s="340"/>
      <c r="C150" s="340"/>
      <c r="D150" s="341"/>
      <c r="E150" s="8"/>
      <c r="F150" s="7">
        <v>21</v>
      </c>
      <c r="G150" s="266" t="s">
        <v>72</v>
      </c>
      <c r="H150" s="267"/>
      <c r="I150" s="175">
        <f>I151+I152+I153</f>
        <v>15849</v>
      </c>
      <c r="J150" s="175">
        <f>J151+J152+J153</f>
        <v>16938.5</v>
      </c>
      <c r="K150" s="175">
        <f t="shared" ref="K150:L150" si="1">K151+K152+K153</f>
        <v>11441.9</v>
      </c>
      <c r="L150" s="175">
        <f t="shared" si="1"/>
        <v>0</v>
      </c>
      <c r="M150" s="175">
        <f>M151+M152+M153</f>
        <v>11441.9</v>
      </c>
      <c r="N150" s="176"/>
      <c r="O150" s="175">
        <f>O151+O152+O153</f>
        <v>11441.9</v>
      </c>
      <c r="P150" s="192"/>
    </row>
    <row r="151" spans="1:16" ht="18" customHeight="1">
      <c r="A151" s="339" t="s">
        <v>147</v>
      </c>
      <c r="B151" s="340"/>
      <c r="C151" s="340"/>
      <c r="D151" s="341"/>
      <c r="E151" s="8" t="s">
        <v>148</v>
      </c>
      <c r="F151" s="7">
        <v>211180</v>
      </c>
      <c r="G151" s="266" t="s">
        <v>72</v>
      </c>
      <c r="H151" s="267"/>
      <c r="I151" s="223">
        <v>12556</v>
      </c>
      <c r="J151" s="241">
        <v>13364.5</v>
      </c>
      <c r="K151" s="18">
        <v>9017.2000000000007</v>
      </c>
      <c r="L151" s="176"/>
      <c r="M151" s="18">
        <v>9017.2000000000007</v>
      </c>
      <c r="N151" s="242"/>
      <c r="O151" s="18">
        <v>9017.2000000000007</v>
      </c>
      <c r="P151" s="192"/>
    </row>
    <row r="152" spans="1:16" ht="30.75" customHeight="1">
      <c r="A152" s="343" t="s">
        <v>121</v>
      </c>
      <c r="B152" s="278"/>
      <c r="C152" s="278"/>
      <c r="D152" s="279"/>
      <c r="E152" s="2" t="s">
        <v>154</v>
      </c>
      <c r="F152" s="7">
        <v>212100</v>
      </c>
      <c r="G152" s="266" t="s">
        <v>72</v>
      </c>
      <c r="H152" s="267"/>
      <c r="I152" s="194">
        <v>2791.3</v>
      </c>
      <c r="J152" s="241">
        <v>2998.1</v>
      </c>
      <c r="K152" s="18">
        <v>2018.9</v>
      </c>
      <c r="L152" s="176"/>
      <c r="M152" s="18">
        <v>2018.9</v>
      </c>
      <c r="N152" s="242"/>
      <c r="O152" s="18">
        <v>2018.9</v>
      </c>
      <c r="P152" s="242"/>
    </row>
    <row r="153" spans="1:16" ht="48" customHeight="1">
      <c r="A153" s="277" t="s">
        <v>190</v>
      </c>
      <c r="B153" s="278"/>
      <c r="C153" s="278"/>
      <c r="D153" s="279"/>
      <c r="E153" s="2" t="s">
        <v>142</v>
      </c>
      <c r="F153" s="7">
        <v>212210</v>
      </c>
      <c r="G153" s="266" t="s">
        <v>72</v>
      </c>
      <c r="H153" s="267"/>
      <c r="I153" s="194">
        <v>501.7</v>
      </c>
      <c r="J153" s="23">
        <v>575.9</v>
      </c>
      <c r="K153" s="18">
        <v>405.8</v>
      </c>
      <c r="L153" s="43"/>
      <c r="M153" s="18">
        <v>405.8</v>
      </c>
      <c r="N153" s="24"/>
      <c r="O153" s="18">
        <v>405.8</v>
      </c>
      <c r="P153" s="24"/>
    </row>
    <row r="154" spans="1:16">
      <c r="A154" s="4" t="s">
        <v>128</v>
      </c>
      <c r="B154" s="206"/>
      <c r="C154" s="206"/>
      <c r="D154" s="207"/>
      <c r="E154" s="8">
        <v>113</v>
      </c>
      <c r="F154" s="7">
        <v>22</v>
      </c>
      <c r="G154" s="266" t="s">
        <v>72</v>
      </c>
      <c r="H154" s="267"/>
      <c r="I154" s="175">
        <f>I155+I156+I157+I158+I159+I160+I161+I162+I163+I164+I165+I166+I167+I168+I169+I170+I171+I172+I173+I174+I175</f>
        <v>2239.1000000000004</v>
      </c>
      <c r="J154" s="175">
        <f>J155+J156+J157+J158+J159+J160+J161+J162+J163+J164+J165+J166+J167+J168+J169+J170+J171+J172+J173+J174+J175</f>
        <v>4509.3999999999996</v>
      </c>
      <c r="K154" s="175">
        <f>K155+K156+K157+K158+K159+K160+K161+K162+K163+K164+K165+K166+K167+K168+K169+K170+K171+K172+K173+K174+K175</f>
        <v>3969.6</v>
      </c>
      <c r="L154" s="176"/>
      <c r="M154" s="175">
        <f>M155+M156+M157+M158+M159+M160+M161+M162+M163+M164+M165+M166+M167+M168+M169+M170+M171+M172+M173+M174+M175</f>
        <v>2834.9</v>
      </c>
      <c r="N154" s="176"/>
      <c r="O154" s="175">
        <f>O155+O156+O157+O158+O159+O160+O161+O162+O163+O164+O165+O166+O167+O168+O169+O170+O171+O172+O173+O174+O175</f>
        <v>2474.9</v>
      </c>
      <c r="P154" s="176"/>
    </row>
    <row r="155" spans="1:16">
      <c r="A155" s="6" t="s">
        <v>175</v>
      </c>
      <c r="B155" s="206"/>
      <c r="C155" s="206"/>
      <c r="D155" s="207"/>
      <c r="E155" s="2" t="s">
        <v>155</v>
      </c>
      <c r="F155" s="222">
        <v>222110</v>
      </c>
      <c r="G155" s="266" t="s">
        <v>72</v>
      </c>
      <c r="H155" s="267"/>
      <c r="I155" s="194">
        <v>7.8</v>
      </c>
      <c r="J155" s="10">
        <v>9.3000000000000007</v>
      </c>
      <c r="K155" s="18">
        <v>9</v>
      </c>
      <c r="L155" s="13"/>
      <c r="M155" s="18">
        <v>8.5</v>
      </c>
      <c r="N155" s="13"/>
      <c r="O155" s="18">
        <v>8.5</v>
      </c>
      <c r="P155" s="13"/>
    </row>
    <row r="156" spans="1:16">
      <c r="A156" s="6" t="s">
        <v>174</v>
      </c>
      <c r="B156" s="206"/>
      <c r="C156" s="206"/>
      <c r="D156" s="207"/>
      <c r="E156" s="2" t="s">
        <v>156</v>
      </c>
      <c r="F156" s="222">
        <v>222120</v>
      </c>
      <c r="G156" s="266" t="s">
        <v>72</v>
      </c>
      <c r="H156" s="267"/>
      <c r="I156" s="194">
        <v>66.400000000000006</v>
      </c>
      <c r="J156" s="241">
        <v>63.7</v>
      </c>
      <c r="K156" s="18">
        <v>63.4</v>
      </c>
      <c r="L156" s="242"/>
      <c r="M156" s="18">
        <v>43.1</v>
      </c>
      <c r="N156" s="242"/>
      <c r="O156" s="18">
        <v>43.1</v>
      </c>
      <c r="P156" s="242"/>
    </row>
    <row r="157" spans="1:16">
      <c r="A157" s="6" t="s">
        <v>176</v>
      </c>
      <c r="B157" s="206"/>
      <c r="C157" s="206"/>
      <c r="D157" s="207"/>
      <c r="E157" s="2" t="s">
        <v>158</v>
      </c>
      <c r="F157" s="222">
        <v>222130</v>
      </c>
      <c r="G157" s="266" t="s">
        <v>72</v>
      </c>
      <c r="H157" s="267"/>
      <c r="I157" s="194">
        <v>39.6</v>
      </c>
      <c r="J157" s="241">
        <v>67.5</v>
      </c>
      <c r="K157" s="18">
        <v>75.900000000000006</v>
      </c>
      <c r="L157" s="242"/>
      <c r="M157" s="18">
        <v>76</v>
      </c>
      <c r="N157" s="242"/>
      <c r="O157" s="18">
        <v>76</v>
      </c>
      <c r="P157" s="242"/>
    </row>
    <row r="158" spans="1:16">
      <c r="A158" s="1" t="s">
        <v>185</v>
      </c>
      <c r="B158" s="206"/>
      <c r="C158" s="206"/>
      <c r="D158" s="207"/>
      <c r="E158" s="2" t="s">
        <v>172</v>
      </c>
      <c r="F158" s="222">
        <v>222140</v>
      </c>
      <c r="G158" s="266" t="s">
        <v>72</v>
      </c>
      <c r="H158" s="267"/>
      <c r="I158" s="194">
        <v>2.8</v>
      </c>
      <c r="J158" s="241">
        <v>4</v>
      </c>
      <c r="K158" s="18">
        <v>3.8</v>
      </c>
      <c r="L158" s="242"/>
      <c r="M158" s="18">
        <v>3.8</v>
      </c>
      <c r="N158" s="242"/>
      <c r="O158" s="18">
        <v>3.8</v>
      </c>
      <c r="P158" s="242"/>
    </row>
    <row r="159" spans="1:16">
      <c r="A159" s="1" t="s">
        <v>186</v>
      </c>
      <c r="B159" s="206"/>
      <c r="C159" s="206"/>
      <c r="D159" s="207"/>
      <c r="E159" s="2" t="s">
        <v>173</v>
      </c>
      <c r="F159" s="222">
        <v>222190</v>
      </c>
      <c r="G159" s="266" t="s">
        <v>72</v>
      </c>
      <c r="H159" s="267"/>
      <c r="I159" s="194"/>
      <c r="J159" s="241"/>
      <c r="K159" s="18"/>
      <c r="L159" s="242"/>
      <c r="M159" s="18"/>
      <c r="N159" s="242"/>
      <c r="O159" s="18"/>
      <c r="P159" s="242"/>
    </row>
    <row r="160" spans="1:16">
      <c r="A160" s="1" t="s">
        <v>184</v>
      </c>
      <c r="B160" s="206"/>
      <c r="C160" s="206"/>
      <c r="D160" s="207"/>
      <c r="E160" s="2" t="s">
        <v>171</v>
      </c>
      <c r="F160" s="222">
        <v>222210</v>
      </c>
      <c r="G160" s="266" t="s">
        <v>72</v>
      </c>
      <c r="H160" s="267"/>
      <c r="I160" s="194">
        <v>145.1</v>
      </c>
      <c r="J160" s="241">
        <v>164.9</v>
      </c>
      <c r="K160" s="18">
        <v>183.9</v>
      </c>
      <c r="L160" s="242"/>
      <c r="M160" s="18">
        <v>183.9</v>
      </c>
      <c r="N160" s="242"/>
      <c r="O160" s="18">
        <v>183.9</v>
      </c>
      <c r="P160" s="242"/>
    </row>
    <row r="161" spans="1:16">
      <c r="A161" s="1" t="s">
        <v>132</v>
      </c>
      <c r="B161" s="206"/>
      <c r="C161" s="206"/>
      <c r="D161" s="207"/>
      <c r="E161" s="2" t="s">
        <v>162</v>
      </c>
      <c r="F161" s="222">
        <v>222220</v>
      </c>
      <c r="G161" s="266" t="s">
        <v>72</v>
      </c>
      <c r="H161" s="267"/>
      <c r="I161" s="194">
        <v>47</v>
      </c>
      <c r="J161" s="241">
        <v>57.1</v>
      </c>
      <c r="K161" s="18">
        <v>120.6</v>
      </c>
      <c r="L161" s="242"/>
      <c r="M161" s="18">
        <v>120.6</v>
      </c>
      <c r="N161" s="242"/>
      <c r="O161" s="18">
        <v>120.6</v>
      </c>
      <c r="P161" s="242"/>
    </row>
    <row r="162" spans="1:16" ht="15.75" customHeight="1">
      <c r="A162" s="1" t="s">
        <v>138</v>
      </c>
      <c r="B162" s="206"/>
      <c r="C162" s="206"/>
      <c r="D162" s="207"/>
      <c r="E162" s="2" t="s">
        <v>139</v>
      </c>
      <c r="F162" s="222">
        <v>222300</v>
      </c>
      <c r="G162" s="266" t="s">
        <v>72</v>
      </c>
      <c r="H162" s="267"/>
      <c r="I162" s="194">
        <v>1268.3</v>
      </c>
      <c r="J162" s="241">
        <v>1501</v>
      </c>
      <c r="K162" s="18">
        <v>1481</v>
      </c>
      <c r="L162" s="242"/>
      <c r="M162" s="18">
        <v>1200</v>
      </c>
      <c r="N162" s="242"/>
      <c r="O162" s="18">
        <v>1000</v>
      </c>
      <c r="P162" s="242"/>
    </row>
    <row r="163" spans="1:16" ht="15.75" customHeight="1">
      <c r="A163" s="1" t="s">
        <v>133</v>
      </c>
      <c r="B163" s="206"/>
      <c r="C163" s="206"/>
      <c r="D163" s="207"/>
      <c r="E163" s="2" t="s">
        <v>163</v>
      </c>
      <c r="F163" s="222">
        <v>222400</v>
      </c>
      <c r="G163" s="266" t="s">
        <v>72</v>
      </c>
      <c r="H163" s="267"/>
      <c r="I163" s="194">
        <v>39.700000000000003</v>
      </c>
      <c r="J163" s="241">
        <v>34.299999999999997</v>
      </c>
      <c r="K163" s="18">
        <v>16</v>
      </c>
      <c r="L163" s="242"/>
      <c r="M163" s="18">
        <v>16</v>
      </c>
      <c r="N163" s="242"/>
      <c r="O163" s="18">
        <v>16</v>
      </c>
      <c r="P163" s="242"/>
    </row>
    <row r="164" spans="1:16" ht="15.75" customHeight="1">
      <c r="A164" s="1" t="s">
        <v>137</v>
      </c>
      <c r="B164" s="206"/>
      <c r="C164" s="206"/>
      <c r="D164" s="207"/>
      <c r="E164" s="2" t="s">
        <v>165</v>
      </c>
      <c r="F164" s="222">
        <v>222500</v>
      </c>
      <c r="G164" s="266" t="s">
        <v>72</v>
      </c>
      <c r="H164" s="267"/>
      <c r="I164" s="194">
        <v>57.6</v>
      </c>
      <c r="J164" s="241">
        <v>780</v>
      </c>
      <c r="K164" s="18">
        <v>790</v>
      </c>
      <c r="L164" s="242"/>
      <c r="M164" s="18"/>
      <c r="N164" s="242"/>
      <c r="O164" s="18"/>
      <c r="P164" s="242"/>
    </row>
    <row r="165" spans="1:16">
      <c r="A165" s="1" t="s">
        <v>122</v>
      </c>
      <c r="B165" s="206"/>
      <c r="C165" s="206"/>
      <c r="D165" s="207"/>
      <c r="E165" s="2" t="s">
        <v>166</v>
      </c>
      <c r="F165" s="222">
        <v>222600</v>
      </c>
      <c r="G165" s="266" t="s">
        <v>72</v>
      </c>
      <c r="H165" s="267"/>
      <c r="I165" s="194">
        <v>82.4</v>
      </c>
      <c r="J165" s="241">
        <v>103.5</v>
      </c>
      <c r="K165" s="18">
        <v>159</v>
      </c>
      <c r="L165" s="242"/>
      <c r="M165" s="18">
        <v>159</v>
      </c>
      <c r="N165" s="242"/>
      <c r="O165" s="18">
        <v>159</v>
      </c>
      <c r="P165" s="242"/>
    </row>
    <row r="166" spans="1:16" ht="15.75" customHeight="1">
      <c r="A166" s="1" t="s">
        <v>188</v>
      </c>
      <c r="B166" s="206"/>
      <c r="C166" s="206"/>
      <c r="D166" s="207"/>
      <c r="E166" s="2" t="s">
        <v>140</v>
      </c>
      <c r="F166" s="222">
        <v>222710</v>
      </c>
      <c r="G166" s="266" t="s">
        <v>72</v>
      </c>
      <c r="H166" s="267"/>
      <c r="I166" s="194"/>
      <c r="J166" s="241"/>
      <c r="K166" s="18"/>
      <c r="L166" s="242"/>
      <c r="M166" s="18"/>
      <c r="N166" s="242"/>
      <c r="O166" s="18"/>
      <c r="P166" s="242"/>
    </row>
    <row r="167" spans="1:16" ht="15.75" customHeight="1">
      <c r="A167" s="1" t="s">
        <v>189</v>
      </c>
      <c r="B167" s="206"/>
      <c r="C167" s="206"/>
      <c r="D167" s="207"/>
      <c r="E167" s="2" t="s">
        <v>141</v>
      </c>
      <c r="F167" s="222">
        <v>222720</v>
      </c>
      <c r="G167" s="266" t="s">
        <v>72</v>
      </c>
      <c r="H167" s="267"/>
      <c r="I167" s="194">
        <v>75.900000000000006</v>
      </c>
      <c r="J167" s="241">
        <v>160</v>
      </c>
      <c r="K167" s="18">
        <v>160</v>
      </c>
      <c r="L167" s="242"/>
      <c r="M167" s="18">
        <v>160</v>
      </c>
      <c r="N167" s="242"/>
      <c r="O167" s="18"/>
      <c r="P167" s="242"/>
    </row>
    <row r="168" spans="1:16" ht="15.75" customHeight="1">
      <c r="A168" s="1" t="s">
        <v>321</v>
      </c>
      <c r="B168" s="206"/>
      <c r="C168" s="206"/>
      <c r="D168" s="207"/>
      <c r="E168" s="2" t="s">
        <v>232</v>
      </c>
      <c r="F168" s="222">
        <v>222800</v>
      </c>
      <c r="G168" s="266" t="s">
        <v>72</v>
      </c>
      <c r="H168" s="267"/>
      <c r="I168" s="194"/>
      <c r="J168" s="241"/>
      <c r="K168" s="18"/>
      <c r="L168" s="242"/>
      <c r="M168" s="18"/>
      <c r="N168" s="242"/>
      <c r="O168" s="18"/>
      <c r="P168" s="242"/>
    </row>
    <row r="169" spans="1:16" ht="17.25" customHeight="1">
      <c r="A169" s="1" t="s">
        <v>123</v>
      </c>
      <c r="B169" s="206"/>
      <c r="C169" s="206"/>
      <c r="D169" s="207"/>
      <c r="E169" s="2" t="s">
        <v>167</v>
      </c>
      <c r="F169" s="222">
        <v>222910</v>
      </c>
      <c r="G169" s="266" t="s">
        <v>72</v>
      </c>
      <c r="H169" s="267"/>
      <c r="I169" s="194">
        <v>95.1</v>
      </c>
      <c r="J169" s="241">
        <v>100</v>
      </c>
      <c r="K169" s="18">
        <v>4.5</v>
      </c>
      <c r="L169" s="242"/>
      <c r="M169" s="18">
        <v>4</v>
      </c>
      <c r="N169" s="242"/>
      <c r="O169" s="18">
        <v>4</v>
      </c>
      <c r="P169" s="242"/>
    </row>
    <row r="170" spans="1:16" ht="14.25" customHeight="1">
      <c r="A170" s="1" t="s">
        <v>179</v>
      </c>
      <c r="B170" s="206"/>
      <c r="C170" s="206"/>
      <c r="D170" s="207"/>
      <c r="E170" s="2" t="s">
        <v>168</v>
      </c>
      <c r="F170" s="222">
        <v>222920</v>
      </c>
      <c r="G170" s="266" t="s">
        <v>72</v>
      </c>
      <c r="H170" s="267"/>
      <c r="I170" s="194">
        <v>4.5</v>
      </c>
      <c r="J170" s="241">
        <v>30</v>
      </c>
      <c r="K170" s="18">
        <v>30</v>
      </c>
      <c r="L170" s="242"/>
      <c r="M170" s="18">
        <v>30</v>
      </c>
      <c r="N170" s="242"/>
      <c r="O170" s="18">
        <v>30</v>
      </c>
      <c r="P170" s="242"/>
    </row>
    <row r="171" spans="1:16">
      <c r="A171" s="1" t="s">
        <v>183</v>
      </c>
      <c r="B171" s="206"/>
      <c r="C171" s="206"/>
      <c r="D171" s="207"/>
      <c r="E171" s="2" t="s">
        <v>170</v>
      </c>
      <c r="F171" s="222">
        <v>222940</v>
      </c>
      <c r="G171" s="266" t="s">
        <v>72</v>
      </c>
      <c r="H171" s="267"/>
      <c r="I171" s="194">
        <v>229.2</v>
      </c>
      <c r="J171" s="241">
        <v>270</v>
      </c>
      <c r="K171" s="18">
        <v>268.2</v>
      </c>
      <c r="L171" s="242"/>
      <c r="M171" s="18">
        <v>268.2</v>
      </c>
      <c r="N171" s="242"/>
      <c r="O171" s="18">
        <v>268.2</v>
      </c>
      <c r="P171" s="242"/>
    </row>
    <row r="172" spans="1:16" ht="15.75" customHeight="1">
      <c r="A172" s="1" t="s">
        <v>356</v>
      </c>
      <c r="B172" s="206"/>
      <c r="C172" s="206"/>
      <c r="D172" s="207"/>
      <c r="E172" s="2" t="s">
        <v>232</v>
      </c>
      <c r="F172" s="222">
        <v>222960</v>
      </c>
      <c r="G172" s="266" t="s">
        <v>72</v>
      </c>
      <c r="H172" s="267"/>
      <c r="I172" s="194"/>
      <c r="J172" s="241"/>
      <c r="K172" s="18"/>
      <c r="L172" s="242"/>
      <c r="M172" s="18"/>
      <c r="N172" s="242"/>
      <c r="O172" s="18"/>
      <c r="P172" s="242"/>
    </row>
    <row r="173" spans="1:16" ht="15.75" customHeight="1">
      <c r="A173" s="1" t="s">
        <v>355</v>
      </c>
      <c r="B173" s="206"/>
      <c r="C173" s="206"/>
      <c r="D173" s="207"/>
      <c r="E173" s="2" t="s">
        <v>187</v>
      </c>
      <c r="F173" s="222">
        <v>222970</v>
      </c>
      <c r="G173" s="266" t="s">
        <v>72</v>
      </c>
      <c r="H173" s="267"/>
      <c r="I173" s="194"/>
      <c r="J173" s="241"/>
      <c r="K173" s="18"/>
      <c r="L173" s="242"/>
      <c r="M173" s="18"/>
      <c r="N173" s="242"/>
      <c r="O173" s="18"/>
      <c r="P173" s="242"/>
    </row>
    <row r="174" spans="1:16" ht="15.75" customHeight="1">
      <c r="A174" s="1" t="s">
        <v>131</v>
      </c>
      <c r="B174" s="206"/>
      <c r="C174" s="206"/>
      <c r="D174" s="207"/>
      <c r="E174" s="2" t="s">
        <v>162</v>
      </c>
      <c r="F174" s="222">
        <v>222980</v>
      </c>
      <c r="G174" s="266" t="s">
        <v>72</v>
      </c>
      <c r="H174" s="267"/>
      <c r="I174" s="194">
        <v>61.9</v>
      </c>
      <c r="J174" s="241">
        <v>90</v>
      </c>
      <c r="K174" s="18">
        <v>511.8</v>
      </c>
      <c r="L174" s="242"/>
      <c r="M174" s="18">
        <v>511.8</v>
      </c>
      <c r="N174" s="242"/>
      <c r="O174" s="18">
        <v>511.8</v>
      </c>
      <c r="P174" s="242"/>
    </row>
    <row r="175" spans="1:16" ht="18.75" customHeight="1">
      <c r="A175" s="1" t="s">
        <v>181</v>
      </c>
      <c r="B175" s="206"/>
      <c r="C175" s="206"/>
      <c r="D175" s="207"/>
      <c r="E175" s="2" t="s">
        <v>232</v>
      </c>
      <c r="F175" s="222">
        <v>222990</v>
      </c>
      <c r="G175" s="266" t="s">
        <v>72</v>
      </c>
      <c r="H175" s="267"/>
      <c r="I175" s="194">
        <v>15.8</v>
      </c>
      <c r="J175" s="23">
        <v>1074.0999999999999</v>
      </c>
      <c r="K175" s="18">
        <v>92.5</v>
      </c>
      <c r="L175" s="24"/>
      <c r="M175" s="18">
        <v>50</v>
      </c>
      <c r="N175" s="24"/>
      <c r="O175" s="18">
        <v>50</v>
      </c>
      <c r="P175" s="24"/>
    </row>
    <row r="176" spans="1:16" ht="19.5" customHeight="1">
      <c r="A176" s="17" t="s">
        <v>332</v>
      </c>
      <c r="B176" s="63"/>
      <c r="C176" s="63"/>
      <c r="D176" s="64"/>
      <c r="E176" s="8"/>
      <c r="F176" s="7">
        <v>27</v>
      </c>
      <c r="G176" s="266" t="s">
        <v>72</v>
      </c>
      <c r="H176" s="267"/>
      <c r="I176" s="175">
        <f>I177+I178</f>
        <v>45.3</v>
      </c>
      <c r="J176" s="175">
        <f>J177+J178</f>
        <v>60</v>
      </c>
      <c r="K176" s="175">
        <f>K177+K178</f>
        <v>60</v>
      </c>
      <c r="L176" s="176"/>
      <c r="M176" s="175">
        <f>M177+M178</f>
        <v>60</v>
      </c>
      <c r="N176" s="176"/>
      <c r="O176" s="175">
        <f>O177+O178</f>
        <v>60</v>
      </c>
      <c r="P176" s="176"/>
    </row>
    <row r="177" spans="1:16" ht="32.25" customHeight="1">
      <c r="A177" s="263" t="s">
        <v>331</v>
      </c>
      <c r="B177" s="264"/>
      <c r="C177" s="264"/>
      <c r="D177" s="265"/>
      <c r="E177" s="2" t="s">
        <v>143</v>
      </c>
      <c r="F177" s="222">
        <v>273200</v>
      </c>
      <c r="G177" s="266" t="s">
        <v>72</v>
      </c>
      <c r="H177" s="267"/>
      <c r="I177" s="194"/>
      <c r="J177" s="10"/>
      <c r="K177" s="18"/>
      <c r="L177" s="13"/>
      <c r="M177" s="10"/>
      <c r="N177" s="13"/>
      <c r="O177" s="10"/>
      <c r="P177" s="13"/>
    </row>
    <row r="178" spans="1:16" ht="45.75" customHeight="1">
      <c r="A178" s="263" t="s">
        <v>124</v>
      </c>
      <c r="B178" s="264"/>
      <c r="C178" s="264"/>
      <c r="D178" s="265"/>
      <c r="E178" s="2" t="s">
        <v>194</v>
      </c>
      <c r="F178" s="222">
        <v>273500</v>
      </c>
      <c r="G178" s="266" t="s">
        <v>72</v>
      </c>
      <c r="H178" s="267"/>
      <c r="I178" s="194">
        <v>45.3</v>
      </c>
      <c r="J178" s="241">
        <v>60</v>
      </c>
      <c r="K178" s="18">
        <v>60</v>
      </c>
      <c r="L178" s="242"/>
      <c r="M178" s="241">
        <v>60</v>
      </c>
      <c r="N178" s="242"/>
      <c r="O178" s="241">
        <v>60</v>
      </c>
      <c r="P178" s="242"/>
    </row>
    <row r="179" spans="1:16" ht="21" customHeight="1">
      <c r="A179" s="277" t="s">
        <v>333</v>
      </c>
      <c r="B179" s="278"/>
      <c r="C179" s="278"/>
      <c r="D179" s="279"/>
      <c r="E179" s="8"/>
      <c r="F179" s="7">
        <v>28</v>
      </c>
      <c r="G179" s="266" t="s">
        <v>72</v>
      </c>
      <c r="H179" s="267"/>
      <c r="I179" s="194"/>
      <c r="J179" s="175">
        <f>J180+J181+J182</f>
        <v>0</v>
      </c>
      <c r="K179" s="18"/>
      <c r="L179" s="176"/>
      <c r="M179" s="175">
        <f>M180+M181+M182</f>
        <v>0</v>
      </c>
      <c r="N179" s="176"/>
      <c r="O179" s="175">
        <f>O180+O181+O182</f>
        <v>0</v>
      </c>
      <c r="P179" s="176"/>
    </row>
    <row r="180" spans="1:16" ht="24.75" customHeight="1">
      <c r="A180" s="270" t="s">
        <v>306</v>
      </c>
      <c r="B180" s="271"/>
      <c r="C180" s="271"/>
      <c r="D180" s="272"/>
      <c r="E180" s="94" t="s">
        <v>309</v>
      </c>
      <c r="F180" s="222">
        <v>281360</v>
      </c>
      <c r="G180" s="266" t="s">
        <v>72</v>
      </c>
      <c r="H180" s="267"/>
      <c r="I180" s="194"/>
      <c r="J180" s="241"/>
      <c r="K180" s="18"/>
      <c r="L180" s="242"/>
      <c r="M180" s="241"/>
      <c r="N180" s="242"/>
      <c r="O180" s="241"/>
      <c r="P180" s="242"/>
    </row>
    <row r="181" spans="1:16" ht="32.25" customHeight="1">
      <c r="A181" s="350" t="s">
        <v>307</v>
      </c>
      <c r="B181" s="264"/>
      <c r="C181" s="264"/>
      <c r="D181" s="265"/>
      <c r="E181" s="2" t="s">
        <v>198</v>
      </c>
      <c r="F181" s="222">
        <v>281361</v>
      </c>
      <c r="G181" s="266" t="s">
        <v>72</v>
      </c>
      <c r="H181" s="267"/>
      <c r="I181" s="194"/>
      <c r="J181" s="241"/>
      <c r="K181" s="18"/>
      <c r="L181" s="242"/>
      <c r="M181" s="241"/>
      <c r="N181" s="242"/>
      <c r="O181" s="241"/>
      <c r="P181" s="242"/>
    </row>
    <row r="182" spans="1:16" ht="30.75" customHeight="1">
      <c r="A182" s="350" t="s">
        <v>308</v>
      </c>
      <c r="B182" s="264"/>
      <c r="C182" s="264"/>
      <c r="D182" s="265"/>
      <c r="E182" s="2" t="s">
        <v>199</v>
      </c>
      <c r="F182" s="222">
        <v>281362</v>
      </c>
      <c r="G182" s="266" t="s">
        <v>72</v>
      </c>
      <c r="H182" s="267"/>
      <c r="I182" s="194"/>
      <c r="J182" s="241"/>
      <c r="K182" s="18"/>
      <c r="L182" s="242"/>
      <c r="M182" s="241"/>
      <c r="N182" s="242"/>
      <c r="O182" s="241"/>
      <c r="P182" s="242"/>
    </row>
    <row r="183" spans="1:16" ht="17.25" customHeight="1">
      <c r="A183" s="263" t="s">
        <v>182</v>
      </c>
      <c r="B183" s="264"/>
      <c r="C183" s="264"/>
      <c r="D183" s="265"/>
      <c r="E183" s="2" t="s">
        <v>169</v>
      </c>
      <c r="F183" s="222">
        <v>281400</v>
      </c>
      <c r="G183" s="266" t="s">
        <v>72</v>
      </c>
      <c r="H183" s="267"/>
      <c r="I183" s="194"/>
      <c r="J183" s="241"/>
      <c r="K183" s="18"/>
      <c r="L183" s="242"/>
      <c r="M183" s="241"/>
      <c r="N183" s="242"/>
      <c r="O183" s="241"/>
      <c r="P183" s="242"/>
    </row>
    <row r="184" spans="1:16" ht="15.75" customHeight="1">
      <c r="A184" s="277" t="s">
        <v>325</v>
      </c>
      <c r="B184" s="278"/>
      <c r="C184" s="278"/>
      <c r="D184" s="279"/>
      <c r="E184" s="8"/>
      <c r="F184" s="7">
        <v>31</v>
      </c>
      <c r="G184" s="266" t="s">
        <v>72</v>
      </c>
      <c r="H184" s="267"/>
      <c r="I184" s="175">
        <f>I187+I188+I190+I186+I185</f>
        <v>43.5</v>
      </c>
      <c r="J184" s="175">
        <f>J187+J188+J190+J186+J185</f>
        <v>7611.4</v>
      </c>
      <c r="K184" s="175">
        <f>K187+K188+K190+K186+K185</f>
        <v>5476.2</v>
      </c>
      <c r="L184" s="176"/>
      <c r="M184" s="175">
        <f>M187+M188+M190+M186+M185</f>
        <v>300</v>
      </c>
      <c r="N184" s="176"/>
      <c r="O184" s="175">
        <f>O187+O188+O190+O186+O185</f>
        <v>300</v>
      </c>
      <c r="P184" s="176"/>
    </row>
    <row r="185" spans="1:16" ht="15.75" customHeight="1">
      <c r="A185" s="1" t="s">
        <v>145</v>
      </c>
      <c r="B185" s="206"/>
      <c r="C185" s="206"/>
      <c r="D185" s="207"/>
      <c r="E185" s="2" t="s">
        <v>146</v>
      </c>
      <c r="F185" s="222">
        <v>311120</v>
      </c>
      <c r="G185" s="266" t="s">
        <v>72</v>
      </c>
      <c r="H185" s="267"/>
      <c r="I185" s="194"/>
      <c r="J185" s="241">
        <v>5203.7</v>
      </c>
      <c r="K185" s="19">
        <v>4500</v>
      </c>
      <c r="L185" s="242"/>
      <c r="M185" s="241"/>
      <c r="N185" s="242"/>
      <c r="O185" s="241"/>
      <c r="P185" s="242"/>
    </row>
    <row r="186" spans="1:16" ht="15.75" customHeight="1">
      <c r="A186" s="1" t="s">
        <v>357</v>
      </c>
      <c r="B186" s="206"/>
      <c r="C186" s="206"/>
      <c r="D186" s="207"/>
      <c r="E186" s="2" t="s">
        <v>144</v>
      </c>
      <c r="F186" s="222">
        <v>314110</v>
      </c>
      <c r="G186" s="266" t="s">
        <v>72</v>
      </c>
      <c r="H186" s="267"/>
      <c r="I186" s="194">
        <v>40</v>
      </c>
      <c r="J186" s="241">
        <v>1797.5</v>
      </c>
      <c r="K186" s="19">
        <v>435</v>
      </c>
      <c r="L186" s="242"/>
      <c r="M186" s="241">
        <v>200</v>
      </c>
      <c r="N186" s="242"/>
      <c r="O186" s="241">
        <v>200</v>
      </c>
      <c r="P186" s="242"/>
    </row>
    <row r="187" spans="1:16" ht="18" customHeight="1">
      <c r="A187" s="263" t="s">
        <v>192</v>
      </c>
      <c r="B187" s="264"/>
      <c r="C187" s="264"/>
      <c r="D187" s="265"/>
      <c r="E187" s="2" t="s">
        <v>144</v>
      </c>
      <c r="F187" s="222">
        <v>315110</v>
      </c>
      <c r="G187" s="266" t="s">
        <v>72</v>
      </c>
      <c r="H187" s="267"/>
      <c r="I187" s="194"/>
      <c r="J187" s="241"/>
      <c r="K187" s="18"/>
      <c r="L187" s="242"/>
      <c r="M187" s="241"/>
      <c r="N187" s="242"/>
      <c r="O187" s="241"/>
      <c r="P187" s="242"/>
    </row>
    <row r="188" spans="1:16" ht="33.75" customHeight="1">
      <c r="A188" s="263" t="s">
        <v>193</v>
      </c>
      <c r="B188" s="264"/>
      <c r="C188" s="264"/>
      <c r="D188" s="265"/>
      <c r="E188" s="2" t="s">
        <v>144</v>
      </c>
      <c r="F188" s="222">
        <v>316110</v>
      </c>
      <c r="G188" s="266" t="s">
        <v>72</v>
      </c>
      <c r="H188" s="267"/>
      <c r="I188" s="194"/>
      <c r="J188" s="241"/>
      <c r="K188" s="18">
        <v>541.20000000000005</v>
      </c>
      <c r="L188" s="242"/>
      <c r="M188" s="241">
        <v>100</v>
      </c>
      <c r="N188" s="242"/>
      <c r="O188" s="241">
        <v>100</v>
      </c>
      <c r="P188" s="242"/>
    </row>
    <row r="189" spans="1:16">
      <c r="A189" s="263" t="s">
        <v>358</v>
      </c>
      <c r="B189" s="264"/>
      <c r="C189" s="264"/>
      <c r="D189" s="265"/>
      <c r="E189" s="2" t="s">
        <v>144</v>
      </c>
      <c r="F189" s="222">
        <v>317110</v>
      </c>
      <c r="G189" s="266" t="s">
        <v>72</v>
      </c>
      <c r="H189" s="267"/>
      <c r="I189" s="194"/>
      <c r="J189" s="23"/>
      <c r="K189" s="18"/>
      <c r="L189" s="24"/>
      <c r="M189" s="23"/>
      <c r="N189" s="24"/>
      <c r="O189" s="23"/>
      <c r="P189" s="24"/>
    </row>
    <row r="190" spans="1:16">
      <c r="A190" s="263" t="s">
        <v>322</v>
      </c>
      <c r="B190" s="264"/>
      <c r="C190" s="264"/>
      <c r="D190" s="265"/>
      <c r="E190" s="2" t="s">
        <v>144</v>
      </c>
      <c r="F190" s="222">
        <v>318110</v>
      </c>
      <c r="G190" s="266" t="s">
        <v>72</v>
      </c>
      <c r="H190" s="267"/>
      <c r="I190" s="194">
        <v>3.5</v>
      </c>
      <c r="J190" s="23">
        <v>610.20000000000005</v>
      </c>
      <c r="K190" s="18"/>
      <c r="L190" s="24"/>
      <c r="M190" s="23"/>
      <c r="N190" s="24"/>
      <c r="O190" s="23"/>
      <c r="P190" s="24"/>
    </row>
    <row r="191" spans="1:16">
      <c r="A191" s="277" t="s">
        <v>324</v>
      </c>
      <c r="B191" s="278"/>
      <c r="C191" s="278"/>
      <c r="D191" s="279"/>
      <c r="E191" s="8"/>
      <c r="F191" s="7">
        <v>33</v>
      </c>
      <c r="G191" s="266" t="s">
        <v>72</v>
      </c>
      <c r="H191" s="267"/>
      <c r="I191" s="175">
        <f>I192+I193+I194+I195+I196+I197+I198+I199+I200</f>
        <v>507.6</v>
      </c>
      <c r="J191" s="175">
        <f>J192+J193+J194+J195+J196+J197+J198+J199+J200</f>
        <v>744.9</v>
      </c>
      <c r="K191" s="175">
        <f>K192+K193+K194+K195+K196+K197+K198+K199+K200</f>
        <v>703.9</v>
      </c>
      <c r="L191" s="176"/>
      <c r="M191" s="175">
        <f>M192+M193+M194+M195+M196+M197+M198+M199+M200</f>
        <v>637.20000000000005</v>
      </c>
      <c r="N191" s="176"/>
      <c r="O191" s="175">
        <f>O192+O193+O194+O195+O196+O197+O198+O199+O200</f>
        <v>637.20000000000005</v>
      </c>
      <c r="P191" s="176"/>
    </row>
    <row r="192" spans="1:16">
      <c r="A192" s="1" t="s">
        <v>402</v>
      </c>
      <c r="B192" s="206"/>
      <c r="C192" s="206"/>
      <c r="D192" s="207"/>
      <c r="E192" s="2" t="s">
        <v>180</v>
      </c>
      <c r="F192" s="222">
        <v>331110</v>
      </c>
      <c r="G192" s="266" t="s">
        <v>72</v>
      </c>
      <c r="H192" s="267"/>
      <c r="I192" s="194">
        <v>400.1</v>
      </c>
      <c r="J192" s="10">
        <v>574.5</v>
      </c>
      <c r="K192" s="209">
        <v>297.2</v>
      </c>
      <c r="L192" s="13"/>
      <c r="M192" s="209">
        <v>297.2</v>
      </c>
      <c r="N192" s="13"/>
      <c r="O192" s="209">
        <v>297.2</v>
      </c>
      <c r="P192" s="13"/>
    </row>
    <row r="193" spans="1:16">
      <c r="A193" s="1" t="s">
        <v>135</v>
      </c>
      <c r="B193" s="206"/>
      <c r="C193" s="206"/>
      <c r="D193" s="207"/>
      <c r="E193" s="2" t="s">
        <v>163</v>
      </c>
      <c r="F193" s="222">
        <v>332110</v>
      </c>
      <c r="G193" s="266" t="s">
        <v>72</v>
      </c>
      <c r="H193" s="267"/>
      <c r="I193" s="194">
        <v>12.3</v>
      </c>
      <c r="J193" s="241">
        <v>40</v>
      </c>
      <c r="K193" s="209">
        <v>40</v>
      </c>
      <c r="L193" s="242"/>
      <c r="M193" s="209">
        <v>40</v>
      </c>
      <c r="N193" s="242"/>
      <c r="O193" s="209">
        <v>40</v>
      </c>
      <c r="P193" s="242"/>
    </row>
    <row r="194" spans="1:16" ht="15.75" customHeight="1">
      <c r="A194" s="270" t="s">
        <v>130</v>
      </c>
      <c r="B194" s="271"/>
      <c r="C194" s="271"/>
      <c r="D194" s="272"/>
      <c r="E194" s="2" t="s">
        <v>160</v>
      </c>
      <c r="F194" s="222">
        <v>333110</v>
      </c>
      <c r="G194" s="266" t="s">
        <v>72</v>
      </c>
      <c r="H194" s="267"/>
      <c r="I194" s="194"/>
      <c r="J194" s="241"/>
      <c r="K194" s="209"/>
      <c r="L194" s="242"/>
      <c r="M194" s="209"/>
      <c r="N194" s="242"/>
      <c r="O194" s="209"/>
      <c r="P194" s="242"/>
    </row>
    <row r="195" spans="1:16">
      <c r="A195" s="1" t="s">
        <v>178</v>
      </c>
      <c r="B195" s="206"/>
      <c r="C195" s="206"/>
      <c r="D195" s="207"/>
      <c r="E195" s="2" t="s">
        <v>161</v>
      </c>
      <c r="F195" s="222">
        <v>334110</v>
      </c>
      <c r="G195" s="266" t="s">
        <v>72</v>
      </c>
      <c r="H195" s="267"/>
      <c r="I195" s="194"/>
      <c r="J195" s="241"/>
      <c r="K195" s="209"/>
      <c r="L195" s="242"/>
      <c r="M195" s="209"/>
      <c r="N195" s="242"/>
      <c r="O195" s="209"/>
      <c r="P195" s="242"/>
    </row>
    <row r="196" spans="1:16" ht="29.25" customHeight="1">
      <c r="A196" s="263" t="s">
        <v>177</v>
      </c>
      <c r="B196" s="264"/>
      <c r="C196" s="264"/>
      <c r="D196" s="265"/>
      <c r="E196" s="2" t="s">
        <v>159</v>
      </c>
      <c r="F196" s="222">
        <v>335110</v>
      </c>
      <c r="G196" s="266" t="s">
        <v>72</v>
      </c>
      <c r="H196" s="267"/>
      <c r="I196" s="194"/>
      <c r="J196" s="241"/>
      <c r="K196" s="209"/>
      <c r="L196" s="242"/>
      <c r="M196" s="209"/>
      <c r="N196" s="242"/>
      <c r="O196" s="209"/>
      <c r="P196" s="242"/>
    </row>
    <row r="197" spans="1:16" ht="28.5" customHeight="1">
      <c r="A197" s="350" t="s">
        <v>129</v>
      </c>
      <c r="B197" s="264"/>
      <c r="C197" s="264"/>
      <c r="D197" s="265"/>
      <c r="E197" s="2" t="s">
        <v>157</v>
      </c>
      <c r="F197" s="222">
        <v>336110</v>
      </c>
      <c r="G197" s="266" t="s">
        <v>72</v>
      </c>
      <c r="H197" s="267"/>
      <c r="I197" s="194">
        <v>95.2</v>
      </c>
      <c r="J197" s="241">
        <v>125.4</v>
      </c>
      <c r="K197" s="209">
        <v>366.7</v>
      </c>
      <c r="L197" s="242"/>
      <c r="M197" s="209">
        <v>300</v>
      </c>
      <c r="N197" s="242"/>
      <c r="O197" s="209">
        <v>300</v>
      </c>
      <c r="P197" s="242"/>
    </row>
    <row r="198" spans="1:16" ht="15.75" customHeight="1">
      <c r="A198" s="264" t="s">
        <v>359</v>
      </c>
      <c r="B198" s="264"/>
      <c r="C198" s="264"/>
      <c r="D198" s="265"/>
      <c r="E198" s="2" t="s">
        <v>360</v>
      </c>
      <c r="F198" s="222">
        <v>337110</v>
      </c>
      <c r="G198" s="266" t="s">
        <v>72</v>
      </c>
      <c r="H198" s="267"/>
      <c r="I198" s="194"/>
      <c r="J198" s="241"/>
      <c r="K198" s="209"/>
      <c r="L198" s="242"/>
      <c r="M198" s="209"/>
      <c r="N198" s="242"/>
      <c r="O198" s="209"/>
      <c r="P198" s="242"/>
    </row>
    <row r="199" spans="1:16">
      <c r="A199" s="1" t="s">
        <v>136</v>
      </c>
      <c r="B199" s="206"/>
      <c r="C199" s="206"/>
      <c r="D199" s="207"/>
      <c r="E199" s="2" t="s">
        <v>164</v>
      </c>
      <c r="F199" s="222">
        <v>338110</v>
      </c>
      <c r="G199" s="266" t="s">
        <v>72</v>
      </c>
      <c r="H199" s="267"/>
      <c r="I199" s="194"/>
      <c r="J199" s="241">
        <v>5</v>
      </c>
      <c r="K199" s="79"/>
      <c r="L199" s="242"/>
      <c r="M199" s="79"/>
      <c r="N199" s="242"/>
      <c r="O199" s="79"/>
      <c r="P199" s="242"/>
    </row>
    <row r="200" spans="1:16" ht="15.75" customHeight="1">
      <c r="A200" s="389" t="s">
        <v>361</v>
      </c>
      <c r="B200" s="271"/>
      <c r="C200" s="271"/>
      <c r="D200" s="272"/>
      <c r="E200" s="2" t="s">
        <v>157</v>
      </c>
      <c r="F200" s="222">
        <v>339000</v>
      </c>
      <c r="G200" s="266" t="s">
        <v>72</v>
      </c>
      <c r="H200" s="267"/>
      <c r="I200" s="194"/>
      <c r="J200" s="134"/>
      <c r="K200" s="209"/>
      <c r="L200" s="50"/>
      <c r="M200" s="209"/>
      <c r="N200" s="50"/>
      <c r="O200" s="209"/>
      <c r="P200" s="50"/>
    </row>
    <row r="201" spans="1:16">
      <c r="A201" s="26"/>
      <c r="B201" s="206"/>
      <c r="C201" s="206"/>
      <c r="D201" s="207"/>
      <c r="E201" s="2"/>
      <c r="F201" s="222"/>
      <c r="G201" s="193"/>
      <c r="H201" s="194"/>
      <c r="I201" s="194"/>
      <c r="J201" s="223"/>
      <c r="K201" s="241"/>
      <c r="L201" s="242"/>
      <c r="M201" s="10"/>
      <c r="N201" s="13"/>
      <c r="O201" s="241"/>
      <c r="P201" s="242"/>
    </row>
    <row r="202" spans="1:16" ht="24" customHeight="1">
      <c r="A202" s="339" t="s">
        <v>224</v>
      </c>
      <c r="B202" s="340"/>
      <c r="C202" s="340"/>
      <c r="D202" s="341"/>
      <c r="E202" s="8" t="s">
        <v>615</v>
      </c>
      <c r="F202" s="222"/>
      <c r="G202" s="273" t="s">
        <v>72</v>
      </c>
      <c r="H202" s="275"/>
      <c r="I202" s="192">
        <f t="shared" ref="I202:M203" si="2">I203</f>
        <v>46568.2</v>
      </c>
      <c r="J202" s="192">
        <f t="shared" si="2"/>
        <v>42635.6</v>
      </c>
      <c r="K202" s="176">
        <f t="shared" si="2"/>
        <v>47313</v>
      </c>
      <c r="L202" s="176"/>
      <c r="M202" s="3">
        <f>M203</f>
        <v>44137.4</v>
      </c>
      <c r="N202" s="176"/>
      <c r="O202" s="3">
        <f>O203</f>
        <v>44137.4</v>
      </c>
      <c r="P202" s="176"/>
    </row>
    <row r="203" spans="1:16">
      <c r="A203" s="339" t="s">
        <v>401</v>
      </c>
      <c r="B203" s="340"/>
      <c r="C203" s="340"/>
      <c r="D203" s="341"/>
      <c r="E203" s="8"/>
      <c r="F203" s="7">
        <v>25</v>
      </c>
      <c r="G203" s="273" t="s">
        <v>72</v>
      </c>
      <c r="H203" s="275"/>
      <c r="I203" s="192">
        <f t="shared" si="2"/>
        <v>46568.2</v>
      </c>
      <c r="J203" s="192">
        <f t="shared" si="2"/>
        <v>42635.6</v>
      </c>
      <c r="K203" s="3">
        <f t="shared" si="2"/>
        <v>47313</v>
      </c>
      <c r="L203" s="176"/>
      <c r="M203" s="3">
        <f t="shared" si="2"/>
        <v>44137.4</v>
      </c>
      <c r="N203" s="12"/>
      <c r="O203" s="3">
        <f>O204</f>
        <v>44137.4</v>
      </c>
      <c r="P203" s="12"/>
    </row>
    <row r="204" spans="1:16">
      <c r="A204" s="343" t="s">
        <v>452</v>
      </c>
      <c r="B204" s="278"/>
      <c r="C204" s="278"/>
      <c r="D204" s="279"/>
      <c r="E204" s="8" t="s">
        <v>148</v>
      </c>
      <c r="F204" s="7">
        <v>251100</v>
      </c>
      <c r="G204" s="273" t="s">
        <v>72</v>
      </c>
      <c r="H204" s="275"/>
      <c r="I204" s="194">
        <v>46568.2</v>
      </c>
      <c r="J204" s="241">
        <v>42635.6</v>
      </c>
      <c r="K204" s="223">
        <v>47313</v>
      </c>
      <c r="L204" s="242"/>
      <c r="M204" s="223">
        <v>44137.4</v>
      </c>
      <c r="N204" s="13"/>
      <c r="O204" s="223">
        <v>44137.4</v>
      </c>
      <c r="P204" s="13"/>
    </row>
    <row r="205" spans="1:16" ht="23.25" customHeight="1">
      <c r="A205" s="5" t="s">
        <v>620</v>
      </c>
      <c r="B205" s="206"/>
      <c r="C205" s="206"/>
      <c r="D205" s="207"/>
      <c r="E205" s="8" t="s">
        <v>593</v>
      </c>
      <c r="F205" s="7"/>
      <c r="G205" s="273" t="s">
        <v>72</v>
      </c>
      <c r="H205" s="275"/>
      <c r="I205" s="192">
        <f t="shared" ref="I205:O206" si="3">I206</f>
        <v>0</v>
      </c>
      <c r="J205" s="3">
        <f t="shared" si="3"/>
        <v>0</v>
      </c>
      <c r="K205" s="3">
        <f>K206+K218</f>
        <v>4863.3</v>
      </c>
      <c r="L205" s="176"/>
      <c r="M205" s="3">
        <f>M206+M218</f>
        <v>7068.3</v>
      </c>
      <c r="N205" s="12"/>
      <c r="O205" s="3">
        <f>O206+O218</f>
        <v>3773.5</v>
      </c>
      <c r="P205" s="176"/>
    </row>
    <row r="206" spans="1:16" ht="21" customHeight="1">
      <c r="A206" s="4" t="s">
        <v>128</v>
      </c>
      <c r="B206" s="206"/>
      <c r="C206" s="206"/>
      <c r="D206" s="207"/>
      <c r="E206" s="8"/>
      <c r="F206" s="7">
        <v>22</v>
      </c>
      <c r="G206" s="266" t="s">
        <v>72</v>
      </c>
      <c r="H206" s="267"/>
      <c r="I206" s="229">
        <f t="shared" si="3"/>
        <v>0</v>
      </c>
      <c r="J206" s="175">
        <f t="shared" si="3"/>
        <v>0</v>
      </c>
      <c r="K206" s="3">
        <f t="shared" si="3"/>
        <v>4863.3</v>
      </c>
      <c r="L206" s="176"/>
      <c r="M206" s="3">
        <f t="shared" si="3"/>
        <v>7068.3</v>
      </c>
      <c r="N206" s="176"/>
      <c r="O206" s="3">
        <f t="shared" si="3"/>
        <v>3773.5</v>
      </c>
      <c r="P206" s="176"/>
    </row>
    <row r="207" spans="1:16" ht="18.75" customHeight="1">
      <c r="A207" s="1" t="s">
        <v>181</v>
      </c>
      <c r="B207" s="206"/>
      <c r="C207" s="206"/>
      <c r="D207" s="207"/>
      <c r="E207" s="2"/>
      <c r="F207" s="222">
        <v>222990</v>
      </c>
      <c r="G207" s="266" t="s">
        <v>72</v>
      </c>
      <c r="H207" s="267"/>
      <c r="I207" s="208"/>
      <c r="J207" s="241"/>
      <c r="K207" s="223">
        <v>4863.3</v>
      </c>
      <c r="L207" s="242"/>
      <c r="M207" s="223">
        <v>7068.3</v>
      </c>
      <c r="N207" s="242"/>
      <c r="O207" s="223">
        <v>3773.5</v>
      </c>
      <c r="P207" s="176"/>
    </row>
    <row r="208" spans="1:16" hidden="1">
      <c r="A208" s="276" t="s">
        <v>59</v>
      </c>
      <c r="B208" s="276"/>
      <c r="C208" s="276"/>
      <c r="D208" s="276"/>
      <c r="E208" s="276" t="s">
        <v>58</v>
      </c>
      <c r="F208" s="276"/>
      <c r="G208" s="276"/>
      <c r="H208" s="276"/>
      <c r="I208" s="351" t="s">
        <v>98</v>
      </c>
      <c r="J208" s="351" t="s">
        <v>97</v>
      </c>
      <c r="K208" s="351" t="s">
        <v>96</v>
      </c>
      <c r="L208" s="217">
        <v>2015</v>
      </c>
      <c r="M208" s="351" t="s">
        <v>94</v>
      </c>
      <c r="N208" s="194">
        <v>2016</v>
      </c>
      <c r="O208" s="208">
        <v>2017</v>
      </c>
      <c r="P208" s="194">
        <v>2018</v>
      </c>
    </row>
    <row r="209" spans="1:16" ht="50.25" hidden="1">
      <c r="A209" s="276"/>
      <c r="B209" s="276"/>
      <c r="C209" s="276"/>
      <c r="D209" s="276"/>
      <c r="E209" s="2" t="s">
        <v>99</v>
      </c>
      <c r="F209" s="208" t="s">
        <v>92</v>
      </c>
      <c r="G209" s="228" t="s">
        <v>70</v>
      </c>
      <c r="H209" s="222" t="s">
        <v>93</v>
      </c>
      <c r="I209" s="351"/>
      <c r="J209" s="351"/>
      <c r="K209" s="351"/>
      <c r="L209" s="172" t="s">
        <v>95</v>
      </c>
      <c r="M209" s="351"/>
      <c r="N209" s="173" t="s">
        <v>70</v>
      </c>
      <c r="O209" s="228" t="s">
        <v>71</v>
      </c>
      <c r="P209" s="173" t="s">
        <v>71</v>
      </c>
    </row>
    <row r="210" spans="1:16" hidden="1">
      <c r="A210" s="273">
        <v>1</v>
      </c>
      <c r="B210" s="274"/>
      <c r="C210" s="274"/>
      <c r="D210" s="275"/>
      <c r="E210" s="2">
        <v>2</v>
      </c>
      <c r="F210" s="208">
        <v>3</v>
      </c>
      <c r="G210" s="208">
        <v>4</v>
      </c>
      <c r="H210" s="208">
        <v>5</v>
      </c>
      <c r="I210" s="208">
        <v>6</v>
      </c>
      <c r="J210" s="208">
        <v>7</v>
      </c>
      <c r="K210" s="208">
        <v>8</v>
      </c>
      <c r="L210" s="194">
        <v>9</v>
      </c>
      <c r="M210" s="208" t="s">
        <v>100</v>
      </c>
      <c r="N210" s="194">
        <v>11</v>
      </c>
      <c r="O210" s="208">
        <v>12</v>
      </c>
      <c r="P210" s="194">
        <v>13</v>
      </c>
    </row>
    <row r="211" spans="1:16" hidden="1">
      <c r="A211" s="268"/>
      <c r="B211" s="262"/>
      <c r="C211" s="262"/>
      <c r="D211" s="269"/>
      <c r="E211" s="92"/>
      <c r="F211" s="18"/>
      <c r="G211" s="18"/>
      <c r="H211" s="18"/>
      <c r="I211" s="18"/>
      <c r="J211" s="18"/>
      <c r="K211" s="18"/>
      <c r="L211" s="112"/>
      <c r="M211" s="18"/>
      <c r="N211" s="112"/>
      <c r="O211" s="18"/>
      <c r="P211" s="112"/>
    </row>
    <row r="212" spans="1:16" hidden="1">
      <c r="A212" s="268"/>
      <c r="B212" s="262"/>
      <c r="C212" s="262"/>
      <c r="D212" s="269"/>
      <c r="E212" s="92"/>
      <c r="F212" s="18"/>
      <c r="G212" s="18"/>
      <c r="H212" s="18"/>
      <c r="I212" s="18"/>
      <c r="J212" s="18"/>
      <c r="K212" s="18"/>
      <c r="L212" s="112"/>
      <c r="M212" s="18"/>
      <c r="N212" s="112"/>
      <c r="O212" s="18"/>
      <c r="P212" s="112"/>
    </row>
    <row r="213" spans="1:16" hidden="1">
      <c r="A213" s="268"/>
      <c r="B213" s="262"/>
      <c r="C213" s="262"/>
      <c r="D213" s="269"/>
      <c r="E213" s="92"/>
      <c r="F213" s="18"/>
      <c r="G213" s="18"/>
      <c r="H213" s="18"/>
      <c r="I213" s="18"/>
      <c r="J213" s="18"/>
      <c r="K213" s="18"/>
      <c r="L213" s="112"/>
      <c r="M213" s="18"/>
      <c r="N213" s="112"/>
      <c r="O213" s="18"/>
      <c r="P213" s="112"/>
    </row>
    <row r="214" spans="1:16" hidden="1">
      <c r="A214" s="268"/>
      <c r="B214" s="262"/>
      <c r="C214" s="262"/>
      <c r="D214" s="269"/>
      <c r="E214" s="92"/>
      <c r="F214" s="18"/>
      <c r="G214" s="18"/>
      <c r="H214" s="18"/>
      <c r="I214" s="18"/>
      <c r="J214" s="18"/>
      <c r="K214" s="18"/>
      <c r="L214" s="112"/>
      <c r="M214" s="18"/>
      <c r="N214" s="112"/>
      <c r="O214" s="18"/>
      <c r="P214" s="112"/>
    </row>
    <row r="215" spans="1:16" hidden="1">
      <c r="A215" s="268"/>
      <c r="B215" s="262"/>
      <c r="C215" s="262"/>
      <c r="D215" s="269"/>
      <c r="E215" s="92"/>
      <c r="F215" s="18"/>
      <c r="G215" s="18"/>
      <c r="H215" s="18"/>
      <c r="I215" s="18"/>
      <c r="J215" s="18"/>
      <c r="K215" s="18"/>
      <c r="L215" s="112"/>
      <c r="M215" s="18"/>
      <c r="N215" s="112"/>
      <c r="O215" s="18"/>
      <c r="P215" s="112"/>
    </row>
    <row r="216" spans="1:16" hidden="1">
      <c r="A216" s="268"/>
      <c r="B216" s="262"/>
      <c r="C216" s="262"/>
      <c r="D216" s="269"/>
      <c r="E216" s="92"/>
      <c r="F216" s="18"/>
      <c r="G216" s="18"/>
      <c r="H216" s="18"/>
      <c r="I216" s="18"/>
      <c r="J216" s="18"/>
      <c r="K216" s="18"/>
      <c r="L216" s="112"/>
      <c r="M216" s="18"/>
      <c r="N216" s="112"/>
      <c r="O216" s="18"/>
      <c r="P216" s="112"/>
    </row>
    <row r="217" spans="1:16" hidden="1">
      <c r="A217" s="268"/>
      <c r="B217" s="262"/>
      <c r="C217" s="262"/>
      <c r="D217" s="269"/>
      <c r="E217" s="92"/>
      <c r="F217" s="18"/>
      <c r="G217" s="18"/>
      <c r="H217" s="18"/>
      <c r="I217" s="18"/>
      <c r="J217" s="18"/>
      <c r="K217" s="18"/>
      <c r="L217" s="112"/>
      <c r="M217" s="18"/>
      <c r="N217" s="112"/>
      <c r="O217" s="18"/>
      <c r="P217" s="112"/>
    </row>
    <row r="218" spans="1:16">
      <c r="A218" s="277" t="s">
        <v>325</v>
      </c>
      <c r="B218" s="278"/>
      <c r="C218" s="278"/>
      <c r="D218" s="279"/>
      <c r="E218" s="8"/>
      <c r="F218" s="7"/>
      <c r="G218" s="266"/>
      <c r="H218" s="267"/>
      <c r="I218" s="18"/>
      <c r="J218" s="18"/>
      <c r="K218" s="114"/>
      <c r="L218" s="226"/>
      <c r="M218" s="114"/>
      <c r="N218" s="226"/>
      <c r="O218" s="114"/>
      <c r="P218" s="112"/>
    </row>
    <row r="219" spans="1:16">
      <c r="A219" s="1" t="s">
        <v>357</v>
      </c>
      <c r="B219" s="206"/>
      <c r="C219" s="206"/>
      <c r="D219" s="207"/>
      <c r="E219" s="2"/>
      <c r="F219" s="222"/>
      <c r="G219" s="266"/>
      <c r="H219" s="267"/>
      <c r="I219" s="18"/>
      <c r="J219" s="18"/>
      <c r="K219" s="79"/>
      <c r="L219" s="174"/>
      <c r="M219" s="79"/>
      <c r="N219" s="174"/>
      <c r="O219" s="79"/>
      <c r="P219" s="112"/>
    </row>
    <row r="220" spans="1:16" ht="21.75" customHeight="1">
      <c r="A220" s="248" t="s">
        <v>636</v>
      </c>
      <c r="B220" s="249"/>
      <c r="C220" s="249"/>
      <c r="D220" s="249"/>
      <c r="E220" s="249"/>
      <c r="F220" s="249"/>
      <c r="G220" s="249"/>
      <c r="H220" s="249"/>
      <c r="I220" s="249"/>
      <c r="J220" s="249"/>
      <c r="K220" s="249"/>
      <c r="L220" s="249"/>
      <c r="M220" s="249"/>
      <c r="N220" s="249"/>
      <c r="O220" s="249"/>
      <c r="P220" s="250"/>
    </row>
    <row r="221" spans="1:16" ht="21.75" customHeight="1">
      <c r="A221" s="251" t="s">
        <v>612</v>
      </c>
      <c r="B221" s="252"/>
      <c r="C221" s="252"/>
      <c r="D221" s="252"/>
      <c r="E221" s="252"/>
      <c r="F221" s="252"/>
      <c r="G221" s="252"/>
      <c r="H221" s="252"/>
      <c r="I221" s="252"/>
      <c r="J221" s="252"/>
      <c r="K221" s="252"/>
      <c r="L221" s="252"/>
      <c r="M221" s="252"/>
      <c r="N221" s="252"/>
      <c r="O221" s="252"/>
      <c r="P221" s="253"/>
    </row>
    <row r="222" spans="1:16" ht="21.75" customHeight="1">
      <c r="A222" s="251" t="s">
        <v>613</v>
      </c>
      <c r="B222" s="252"/>
      <c r="C222" s="252"/>
      <c r="D222" s="252"/>
      <c r="E222" s="252"/>
      <c r="F222" s="252"/>
      <c r="G222" s="252"/>
      <c r="H222" s="252"/>
      <c r="I222" s="252"/>
      <c r="J222" s="252"/>
      <c r="K222" s="252"/>
      <c r="L222" s="252"/>
      <c r="M222" s="252"/>
      <c r="N222" s="252"/>
      <c r="O222" s="252"/>
      <c r="P222" s="253"/>
    </row>
    <row r="223" spans="1:16" ht="21.75" customHeight="1">
      <c r="A223" s="254" t="s">
        <v>101</v>
      </c>
      <c r="B223" s="255"/>
      <c r="C223" s="255"/>
      <c r="D223" s="255"/>
      <c r="E223" s="255"/>
      <c r="F223" s="255"/>
      <c r="G223" s="255"/>
      <c r="H223" s="255"/>
      <c r="I223" s="255"/>
      <c r="J223" s="255"/>
      <c r="K223" s="255"/>
      <c r="L223" s="255"/>
      <c r="M223" s="255"/>
      <c r="N223" s="255"/>
      <c r="O223" s="255"/>
      <c r="P223" s="256"/>
    </row>
    <row r="224" spans="1:16" hidden="1"/>
    <row r="225" spans="1:16">
      <c r="A225" s="257" t="s">
        <v>472</v>
      </c>
      <c r="B225" s="257"/>
      <c r="C225" s="257"/>
      <c r="D225" s="257"/>
      <c r="E225" s="257"/>
      <c r="F225" s="257"/>
      <c r="G225" s="257"/>
      <c r="H225" s="257"/>
      <c r="I225" s="257"/>
      <c r="J225" s="257"/>
      <c r="K225" s="257"/>
      <c r="L225" s="257"/>
      <c r="M225" s="257"/>
      <c r="N225" s="257"/>
      <c r="O225" s="257"/>
      <c r="P225" s="257"/>
    </row>
    <row r="229" spans="1:16">
      <c r="G229" s="46" t="s">
        <v>621</v>
      </c>
      <c r="J229" s="46" t="s">
        <v>623</v>
      </c>
      <c r="K229" s="51">
        <v>14022.2</v>
      </c>
      <c r="L229" s="51"/>
      <c r="M229" s="51">
        <v>20066.900000000001</v>
      </c>
      <c r="N229" s="51"/>
      <c r="O229" s="51">
        <v>8469.5</v>
      </c>
    </row>
    <row r="230" spans="1:16">
      <c r="J230" s="46" t="s">
        <v>622</v>
      </c>
      <c r="K230" s="49">
        <f>K207</f>
        <v>4863.3</v>
      </c>
      <c r="M230" s="49">
        <f>M207</f>
        <v>7068.3</v>
      </c>
      <c r="O230" s="49">
        <f>O207</f>
        <v>3773.5</v>
      </c>
    </row>
    <row r="231" spans="1:16">
      <c r="J231" s="46" t="s">
        <v>456</v>
      </c>
      <c r="K231" s="49">
        <f>K229-K230</f>
        <v>9158.9000000000015</v>
      </c>
      <c r="M231" s="49">
        <f>M229-M230</f>
        <v>12998.600000000002</v>
      </c>
      <c r="O231" s="49">
        <f>O229-O230</f>
        <v>4696</v>
      </c>
    </row>
    <row r="249" ht="22.9" customHeight="1"/>
    <row r="250" ht="12.75" customHeight="1"/>
    <row r="251" ht="22.15" customHeight="1"/>
    <row r="252" ht="19.899999999999999" customHeight="1"/>
    <row r="253" ht="66" customHeight="1"/>
    <row r="255" ht="22.9" customHeight="1"/>
    <row r="256" ht="22.9" customHeight="1"/>
    <row r="257" spans="1:16" ht="22.9" customHeight="1"/>
    <row r="258" spans="1:16" ht="22.9" customHeight="1"/>
    <row r="259" spans="1:16" ht="22.9" customHeight="1"/>
    <row r="260" spans="1:16" ht="22.9" customHeight="1"/>
    <row r="261" spans="1:16" ht="22.9" customHeight="1"/>
    <row r="262" spans="1:16" ht="23.45" customHeight="1"/>
    <row r="263" spans="1:16" s="66" customFormat="1" ht="24.6" customHeight="1">
      <c r="A263" s="46"/>
      <c r="B263" s="46"/>
      <c r="C263" s="46"/>
      <c r="D263" s="46"/>
      <c r="E263" s="89"/>
      <c r="F263" s="46"/>
      <c r="G263" s="46"/>
      <c r="H263" s="46"/>
      <c r="I263" s="46"/>
      <c r="J263" s="46"/>
      <c r="K263" s="46"/>
      <c r="L263" s="46"/>
      <c r="M263" s="46"/>
      <c r="N263" s="46"/>
      <c r="O263" s="46"/>
      <c r="P263" s="46"/>
    </row>
    <row r="264" spans="1:16" s="66" customFormat="1" ht="24.6" customHeight="1">
      <c r="A264" s="46"/>
      <c r="B264" s="46"/>
      <c r="C264" s="46"/>
      <c r="D264" s="46"/>
      <c r="E264" s="89"/>
      <c r="F264" s="46"/>
      <c r="G264" s="46"/>
      <c r="H264" s="46"/>
      <c r="I264" s="46"/>
      <c r="J264" s="46"/>
      <c r="K264" s="46"/>
      <c r="L264" s="46"/>
      <c r="M264" s="46"/>
      <c r="N264" s="46"/>
      <c r="O264" s="46"/>
      <c r="P264" s="46"/>
    </row>
    <row r="265" spans="1:16" s="66" customFormat="1" ht="24.6" customHeight="1">
      <c r="A265" s="46"/>
      <c r="B265" s="46"/>
      <c r="C265" s="46"/>
      <c r="D265" s="46"/>
      <c r="E265" s="89"/>
      <c r="F265" s="46"/>
      <c r="G265" s="46"/>
      <c r="H265" s="46"/>
      <c r="I265" s="46"/>
      <c r="J265" s="46"/>
      <c r="K265" s="46"/>
      <c r="L265" s="46"/>
      <c r="M265" s="46"/>
      <c r="N265" s="46"/>
      <c r="O265" s="46"/>
      <c r="P265" s="46"/>
    </row>
    <row r="266" spans="1:16" s="66" customFormat="1" ht="24.6" customHeight="1">
      <c r="A266" s="46"/>
      <c r="B266" s="46"/>
      <c r="C266" s="46"/>
      <c r="D266" s="46"/>
      <c r="E266" s="89"/>
      <c r="F266" s="46"/>
      <c r="G266" s="46"/>
      <c r="H266" s="46"/>
      <c r="I266" s="46"/>
      <c r="J266" s="46"/>
      <c r="K266" s="46"/>
      <c r="L266" s="46"/>
      <c r="M266" s="46"/>
      <c r="N266" s="46"/>
      <c r="O266" s="46"/>
      <c r="P266" s="46"/>
    </row>
    <row r="268" spans="1:16" ht="38.450000000000003" customHeight="1"/>
  </sheetData>
  <mergeCells count="355">
    <mergeCell ref="A59:B59"/>
    <mergeCell ref="A60:P60"/>
    <mergeCell ref="O62:P62"/>
    <mergeCell ref="O61:P61"/>
    <mergeCell ref="C64:N64"/>
    <mergeCell ref="C80:I80"/>
    <mergeCell ref="C79:I79"/>
    <mergeCell ref="I54:J54"/>
    <mergeCell ref="A55:B55"/>
    <mergeCell ref="I55:J55"/>
    <mergeCell ref="A56:B56"/>
    <mergeCell ref="A54:B54"/>
    <mergeCell ref="A57:B57"/>
    <mergeCell ref="I57:J57"/>
    <mergeCell ref="A58:B58"/>
    <mergeCell ref="A62:B62"/>
    <mergeCell ref="C62:N62"/>
    <mergeCell ref="A61:B61"/>
    <mergeCell ref="C61:N61"/>
    <mergeCell ref="I58:J58"/>
    <mergeCell ref="I56:J56"/>
    <mergeCell ref="O63:P63"/>
    <mergeCell ref="A64:B64"/>
    <mergeCell ref="O64:P64"/>
    <mergeCell ref="A151:D151"/>
    <mergeCell ref="G151:H151"/>
    <mergeCell ref="G113:H113"/>
    <mergeCell ref="A136:D136"/>
    <mergeCell ref="G136:H136"/>
    <mergeCell ref="A131:D131"/>
    <mergeCell ref="G116:H116"/>
    <mergeCell ref="G117:H117"/>
    <mergeCell ref="G118:H118"/>
    <mergeCell ref="G121:H121"/>
    <mergeCell ref="G122:H122"/>
    <mergeCell ref="G123:H123"/>
    <mergeCell ref="G114:H114"/>
    <mergeCell ref="G115:H115"/>
    <mergeCell ref="A125:D125"/>
    <mergeCell ref="G125:H125"/>
    <mergeCell ref="A124:D124"/>
    <mergeCell ref="A128:D128"/>
    <mergeCell ref="G128:H128"/>
    <mergeCell ref="A126:D126"/>
    <mergeCell ref="G126:H126"/>
    <mergeCell ref="A127:D127"/>
    <mergeCell ref="G127:H127"/>
    <mergeCell ref="G124:H124"/>
    <mergeCell ref="G206:H206"/>
    <mergeCell ref="A202:D202"/>
    <mergeCell ref="A200:D200"/>
    <mergeCell ref="G200:H200"/>
    <mergeCell ref="G190:H190"/>
    <mergeCell ref="G191:H191"/>
    <mergeCell ref="A203:D203"/>
    <mergeCell ref="A204:D204"/>
    <mergeCell ref="G203:H203"/>
    <mergeCell ref="G204:H204"/>
    <mergeCell ref="G205:H205"/>
    <mergeCell ref="G202:H202"/>
    <mergeCell ref="G207:H207"/>
    <mergeCell ref="A129:D129"/>
    <mergeCell ref="G129:H129"/>
    <mergeCell ref="A198:D198"/>
    <mergeCell ref="A189:D189"/>
    <mergeCell ref="G189:H189"/>
    <mergeCell ref="G195:H195"/>
    <mergeCell ref="A194:D194"/>
    <mergeCell ref="A190:D190"/>
    <mergeCell ref="G183:H183"/>
    <mergeCell ref="G184:H184"/>
    <mergeCell ref="G185:H185"/>
    <mergeCell ref="G186:H186"/>
    <mergeCell ref="A184:D184"/>
    <mergeCell ref="A187:D187"/>
    <mergeCell ref="A188:D188"/>
    <mergeCell ref="A191:D191"/>
    <mergeCell ref="A197:D197"/>
    <mergeCell ref="G197:H197"/>
    <mergeCell ref="A196:D196"/>
    <mergeCell ref="G196:H196"/>
    <mergeCell ref="G194:H194"/>
    <mergeCell ref="A183:D183"/>
    <mergeCell ref="G188:H188"/>
    <mergeCell ref="A153:D153"/>
    <mergeCell ref="G153:H153"/>
    <mergeCell ref="G154:H154"/>
    <mergeCell ref="A137:D137"/>
    <mergeCell ref="G135:H135"/>
    <mergeCell ref="A130:D130"/>
    <mergeCell ref="G182:H182"/>
    <mergeCell ref="A182:D182"/>
    <mergeCell ref="A144:D144"/>
    <mergeCell ref="G144:H144"/>
    <mergeCell ref="A143:D143"/>
    <mergeCell ref="A149:D149"/>
    <mergeCell ref="G175:H175"/>
    <mergeCell ref="G176:H176"/>
    <mergeCell ref="A177:D177"/>
    <mergeCell ref="G177:H177"/>
    <mergeCell ref="G178:H178"/>
    <mergeCell ref="A181:D181"/>
    <mergeCell ref="G181:H181"/>
    <mergeCell ref="A178:D178"/>
    <mergeCell ref="A179:D179"/>
    <mergeCell ref="G179:H179"/>
    <mergeCell ref="G130:H130"/>
    <mergeCell ref="G131:H131"/>
    <mergeCell ref="G137:H137"/>
    <mergeCell ref="G142:H142"/>
    <mergeCell ref="G143:H143"/>
    <mergeCell ref="A134:D134"/>
    <mergeCell ref="G134:H134"/>
    <mergeCell ref="G150:H150"/>
    <mergeCell ref="G132:H132"/>
    <mergeCell ref="G138:H138"/>
    <mergeCell ref="G139:H139"/>
    <mergeCell ref="G140:H140"/>
    <mergeCell ref="G141:H141"/>
    <mergeCell ref="A138:D138"/>
    <mergeCell ref="A141:D141"/>
    <mergeCell ref="A135:D135"/>
    <mergeCell ref="G133:H133"/>
    <mergeCell ref="A150:D150"/>
    <mergeCell ref="A145:D145"/>
    <mergeCell ref="A148:D148"/>
    <mergeCell ref="G145:H145"/>
    <mergeCell ref="G146:H146"/>
    <mergeCell ref="A147:D147"/>
    <mergeCell ref="G147:H147"/>
    <mergeCell ref="I208:I209"/>
    <mergeCell ref="J208:J209"/>
    <mergeCell ref="G155:H155"/>
    <mergeCell ref="G156:H156"/>
    <mergeCell ref="G168:H168"/>
    <mergeCell ref="G169:H169"/>
    <mergeCell ref="G170:H170"/>
    <mergeCell ref="G171:H171"/>
    <mergeCell ref="G172:H172"/>
    <mergeCell ref="G173:H173"/>
    <mergeCell ref="G174:H174"/>
    <mergeCell ref="G159:H159"/>
    <mergeCell ref="G162:H162"/>
    <mergeCell ref="G163:H163"/>
    <mergeCell ref="G164:H164"/>
    <mergeCell ref="G165:H165"/>
    <mergeCell ref="G166:H166"/>
    <mergeCell ref="G158:H158"/>
    <mergeCell ref="G167:H167"/>
    <mergeCell ref="G187:H187"/>
    <mergeCell ref="G160:H160"/>
    <mergeCell ref="G161:H161"/>
    <mergeCell ref="E208:H208"/>
    <mergeCell ref="G192:H192"/>
    <mergeCell ref="A152:D152"/>
    <mergeCell ref="G193:H193"/>
    <mergeCell ref="A180:D180"/>
    <mergeCell ref="G180:H180"/>
    <mergeCell ref="G152:H152"/>
    <mergeCell ref="A225:P225"/>
    <mergeCell ref="A216:D216"/>
    <mergeCell ref="A217:D217"/>
    <mergeCell ref="A220:P220"/>
    <mergeCell ref="A221:P221"/>
    <mergeCell ref="A222:P222"/>
    <mergeCell ref="A210:D210"/>
    <mergeCell ref="A223:P223"/>
    <mergeCell ref="A215:D215"/>
    <mergeCell ref="A212:D212"/>
    <mergeCell ref="A213:D213"/>
    <mergeCell ref="K208:K209"/>
    <mergeCell ref="M208:M209"/>
    <mergeCell ref="A211:D211"/>
    <mergeCell ref="A214:D214"/>
    <mergeCell ref="A208:D209"/>
    <mergeCell ref="G198:H198"/>
    <mergeCell ref="G199:H199"/>
    <mergeCell ref="G157:H157"/>
    <mergeCell ref="G110:H110"/>
    <mergeCell ref="G111:H111"/>
    <mergeCell ref="G112:H112"/>
    <mergeCell ref="G104:H104"/>
    <mergeCell ref="G105:H105"/>
    <mergeCell ref="G102:H102"/>
    <mergeCell ref="G103:H103"/>
    <mergeCell ref="G101:H101"/>
    <mergeCell ref="G99:H99"/>
    <mergeCell ref="G100:H100"/>
    <mergeCell ref="G106:H106"/>
    <mergeCell ref="G107:H107"/>
    <mergeCell ref="G108:H108"/>
    <mergeCell ref="G109:H109"/>
    <mergeCell ref="A97:D97"/>
    <mergeCell ref="G97:H97"/>
    <mergeCell ref="C83:I83"/>
    <mergeCell ref="C78:I78"/>
    <mergeCell ref="A90:P90"/>
    <mergeCell ref="A91:D92"/>
    <mergeCell ref="E91:F91"/>
    <mergeCell ref="A94:D94"/>
    <mergeCell ref="G91:H91"/>
    <mergeCell ref="K91:L91"/>
    <mergeCell ref="M91:N91"/>
    <mergeCell ref="K92:L92"/>
    <mergeCell ref="M92:N92"/>
    <mergeCell ref="O92:P92"/>
    <mergeCell ref="O91:P91"/>
    <mergeCell ref="A95:D95"/>
    <mergeCell ref="G95:H95"/>
    <mergeCell ref="A93:D93"/>
    <mergeCell ref="C87:I87"/>
    <mergeCell ref="C88:I88"/>
    <mergeCell ref="A82:A85"/>
    <mergeCell ref="C82:I82"/>
    <mergeCell ref="C89:I89"/>
    <mergeCell ref="C84:I84"/>
    <mergeCell ref="C85:I85"/>
    <mergeCell ref="A71:P71"/>
    <mergeCell ref="A72:A73"/>
    <mergeCell ref="B72:B73"/>
    <mergeCell ref="C77:I77"/>
    <mergeCell ref="C72:I73"/>
    <mergeCell ref="J72:J73"/>
    <mergeCell ref="D68:P68"/>
    <mergeCell ref="D69:P69"/>
    <mergeCell ref="D67:P67"/>
    <mergeCell ref="A67:C67"/>
    <mergeCell ref="A74:A76"/>
    <mergeCell ref="C74:I74"/>
    <mergeCell ref="C75:I75"/>
    <mergeCell ref="C76:I76"/>
    <mergeCell ref="A68:C68"/>
    <mergeCell ref="A69:C69"/>
    <mergeCell ref="A77:A81"/>
    <mergeCell ref="C81:I81"/>
    <mergeCell ref="I53:J53"/>
    <mergeCell ref="G47:H47"/>
    <mergeCell ref="A48:C48"/>
    <mergeCell ref="A51:B52"/>
    <mergeCell ref="C51:H51"/>
    <mergeCell ref="I51:J52"/>
    <mergeCell ref="G48:H48"/>
    <mergeCell ref="E47:F47"/>
    <mergeCell ref="A50:P50"/>
    <mergeCell ref="E48:F48"/>
    <mergeCell ref="G15:H15"/>
    <mergeCell ref="A16:D16"/>
    <mergeCell ref="A20:D20"/>
    <mergeCell ref="G20:H20"/>
    <mergeCell ref="A33:B33"/>
    <mergeCell ref="A39:C40"/>
    <mergeCell ref="D39:F39"/>
    <mergeCell ref="A43:C43"/>
    <mergeCell ref="E43:F43"/>
    <mergeCell ref="G40:H40"/>
    <mergeCell ref="A38:P38"/>
    <mergeCell ref="G43:H43"/>
    <mergeCell ref="G39:J39"/>
    <mergeCell ref="K39:M39"/>
    <mergeCell ref="N39:P39"/>
    <mergeCell ref="G41:H41"/>
    <mergeCell ref="A42:C42"/>
    <mergeCell ref="E42:F42"/>
    <mergeCell ref="G42:H42"/>
    <mergeCell ref="E41:F41"/>
    <mergeCell ref="E40:F40"/>
    <mergeCell ref="G35:H35"/>
    <mergeCell ref="A36:B36"/>
    <mergeCell ref="G34:H34"/>
    <mergeCell ref="G24:H24"/>
    <mergeCell ref="A21:D21"/>
    <mergeCell ref="G21:H21"/>
    <mergeCell ref="A17:D17"/>
    <mergeCell ref="G17:H17"/>
    <mergeCell ref="N1:P1"/>
    <mergeCell ref="E2:J2"/>
    <mergeCell ref="D3:L3"/>
    <mergeCell ref="A6:C6"/>
    <mergeCell ref="D6:O6"/>
    <mergeCell ref="M13:N13"/>
    <mergeCell ref="O13:P13"/>
    <mergeCell ref="K12:L12"/>
    <mergeCell ref="M12:N12"/>
    <mergeCell ref="O12:P12"/>
    <mergeCell ref="K13:L13"/>
    <mergeCell ref="A7:C7"/>
    <mergeCell ref="D7:O7"/>
    <mergeCell ref="G13:H13"/>
    <mergeCell ref="O24:P24"/>
    <mergeCell ref="K24:L24"/>
    <mergeCell ref="M24:N24"/>
    <mergeCell ref="A14:D14"/>
    <mergeCell ref="A15:D15"/>
    <mergeCell ref="G28:H28"/>
    <mergeCell ref="G26:H26"/>
    <mergeCell ref="A27:B27"/>
    <mergeCell ref="G27:H27"/>
    <mergeCell ref="A26:B26"/>
    <mergeCell ref="A28:B28"/>
    <mergeCell ref="A8:C8"/>
    <mergeCell ref="D8:O8"/>
    <mergeCell ref="A10:P10"/>
    <mergeCell ref="A12:D13"/>
    <mergeCell ref="E12:F12"/>
    <mergeCell ref="G12:H12"/>
    <mergeCell ref="G14:H14"/>
    <mergeCell ref="A24:B25"/>
    <mergeCell ref="M25:N25"/>
    <mergeCell ref="O25:P25"/>
    <mergeCell ref="G16:H16"/>
    <mergeCell ref="G25:H25"/>
    <mergeCell ref="K25:L25"/>
    <mergeCell ref="C24:F24"/>
    <mergeCell ref="A18:D18"/>
    <mergeCell ref="G18:H18"/>
    <mergeCell ref="A19:D19"/>
    <mergeCell ref="G19:H19"/>
    <mergeCell ref="A29:B29"/>
    <mergeCell ref="G29:H29"/>
    <mergeCell ref="G30:H30"/>
    <mergeCell ref="G45:H45"/>
    <mergeCell ref="G33:H33"/>
    <mergeCell ref="A34:B34"/>
    <mergeCell ref="A35:B35"/>
    <mergeCell ref="G36:H36"/>
    <mergeCell ref="A44:C44"/>
    <mergeCell ref="E44:F44"/>
    <mergeCell ref="G44:H44"/>
    <mergeCell ref="A41:C41"/>
    <mergeCell ref="A45:C45"/>
    <mergeCell ref="E45:F45"/>
    <mergeCell ref="A218:D218"/>
    <mergeCell ref="G219:H219"/>
    <mergeCell ref="G218:H218"/>
    <mergeCell ref="G119:H119"/>
    <mergeCell ref="G120:H120"/>
    <mergeCell ref="G94:H94"/>
    <mergeCell ref="A32:B32"/>
    <mergeCell ref="G32:H32"/>
    <mergeCell ref="A30:B30"/>
    <mergeCell ref="A31:B31"/>
    <mergeCell ref="G31:H31"/>
    <mergeCell ref="A47:C47"/>
    <mergeCell ref="A46:C46"/>
    <mergeCell ref="E46:F46"/>
    <mergeCell ref="G46:H46"/>
    <mergeCell ref="A53:B53"/>
    <mergeCell ref="A98:D98"/>
    <mergeCell ref="G98:H98"/>
    <mergeCell ref="G92:H92"/>
    <mergeCell ref="A96:D96"/>
    <mergeCell ref="G96:H96"/>
    <mergeCell ref="A66:P66"/>
    <mergeCell ref="A63:B63"/>
    <mergeCell ref="C63:N63"/>
  </mergeCells>
  <phoneticPr fontId="12" type="noConversion"/>
  <printOptions horizontalCentered="1"/>
  <pageMargins left="0" right="0" top="0" bottom="0" header="0" footer="0"/>
  <pageSetup paperSize="9" scale="60" orientation="portrait" r:id="rId1"/>
</worksheet>
</file>

<file path=xl/worksheets/sheet10.xml><?xml version="1.0" encoding="utf-8"?>
<worksheet xmlns="http://schemas.openxmlformats.org/spreadsheetml/2006/main" xmlns:r="http://schemas.openxmlformats.org/officeDocument/2006/relationships">
  <sheetPr>
    <tabColor rgb="FF00B050"/>
  </sheetPr>
  <dimension ref="A1:P218"/>
  <sheetViews>
    <sheetView showZeros="0" zoomScale="85" zoomScaleNormal="85" zoomScaleSheetLayoutView="85" zoomScalePageLayoutView="40" workbookViewId="0">
      <selection activeCell="U13" sqref="U13"/>
    </sheetView>
  </sheetViews>
  <sheetFormatPr defaultColWidth="8.85546875" defaultRowHeight="15.75"/>
  <cols>
    <col min="1" max="1" width="10.140625" style="46" customWidth="1"/>
    <col min="2" max="2" width="20" style="46" customWidth="1"/>
    <col min="3" max="3" width="8.28515625" style="46" customWidth="1"/>
    <col min="4" max="4" width="8.5703125" style="46" customWidth="1"/>
    <col min="5" max="5" width="9" style="89" customWidth="1"/>
    <col min="6" max="6" width="9" style="46" customWidth="1"/>
    <col min="7" max="7" width="6.140625" style="46" customWidth="1"/>
    <col min="8" max="8" width="6.28515625" style="46" customWidth="1"/>
    <col min="9" max="9" width="10.140625" style="46" customWidth="1"/>
    <col min="10" max="10" width="11.7109375" style="46" customWidth="1"/>
    <col min="11" max="11" width="11.28515625" style="46" customWidth="1"/>
    <col min="12" max="12" width="8.28515625" style="46" customWidth="1"/>
    <col min="13" max="13" width="10.7109375" style="46" customWidth="1"/>
    <col min="14" max="14" width="12.42578125" style="46" customWidth="1"/>
    <col min="15" max="15" width="10" style="46" customWidth="1"/>
    <col min="16" max="16" width="10.2851562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hidden="1" customHeight="1">
      <c r="A8" s="281"/>
      <c r="B8" s="281"/>
      <c r="C8" s="281"/>
      <c r="D8" s="285"/>
      <c r="E8" s="286"/>
      <c r="F8" s="286"/>
      <c r="G8" s="286"/>
      <c r="H8" s="286"/>
      <c r="I8" s="286"/>
      <c r="J8" s="286"/>
      <c r="K8" s="286"/>
      <c r="L8" s="286"/>
      <c r="M8" s="286"/>
      <c r="N8" s="286"/>
      <c r="O8" s="287"/>
      <c r="P8" s="208"/>
    </row>
    <row r="9" spans="1:16" ht="23.45" customHeight="1">
      <c r="A9" s="281" t="s">
        <v>88</v>
      </c>
      <c r="B9" s="281"/>
      <c r="C9" s="281"/>
      <c r="D9" s="285" t="s">
        <v>583</v>
      </c>
      <c r="E9" s="286"/>
      <c r="F9" s="286"/>
      <c r="G9" s="286"/>
      <c r="H9" s="286"/>
      <c r="I9" s="286"/>
      <c r="J9" s="286"/>
      <c r="K9" s="286"/>
      <c r="L9" s="286"/>
      <c r="M9" s="286"/>
      <c r="N9" s="286"/>
      <c r="O9" s="287"/>
      <c r="P9" s="208">
        <v>2369</v>
      </c>
    </row>
    <row r="11" spans="1:16" ht="19.5" customHeight="1">
      <c r="A11" s="285" t="s">
        <v>466</v>
      </c>
      <c r="B11" s="286"/>
      <c r="C11" s="286"/>
      <c r="D11" s="286"/>
      <c r="E11" s="286"/>
      <c r="F11" s="286"/>
      <c r="G11" s="286"/>
      <c r="H11" s="286"/>
      <c r="I11" s="286"/>
      <c r="J11" s="286"/>
      <c r="K11" s="286"/>
      <c r="L11" s="286"/>
      <c r="M11" s="286"/>
      <c r="N11" s="286"/>
      <c r="O11" s="286"/>
      <c r="P11" s="287"/>
    </row>
    <row r="12" spans="1:16">
      <c r="A12" s="233"/>
      <c r="B12" s="233"/>
      <c r="C12" s="233"/>
      <c r="D12" s="233"/>
      <c r="E12" s="91"/>
      <c r="F12" s="233"/>
      <c r="G12" s="233"/>
      <c r="H12" s="233"/>
      <c r="I12" s="233"/>
      <c r="J12" s="233"/>
      <c r="K12" s="233"/>
      <c r="L12" s="233"/>
      <c r="M12" s="233"/>
      <c r="N12" s="233"/>
      <c r="O12" s="233"/>
      <c r="P12" s="233"/>
    </row>
    <row r="13" spans="1:16" ht="21.6" customHeight="1">
      <c r="A13" s="288" t="s">
        <v>59</v>
      </c>
      <c r="B13" s="289"/>
      <c r="C13" s="289"/>
      <c r="D13" s="290"/>
      <c r="E13" s="273" t="s">
        <v>58</v>
      </c>
      <c r="F13" s="275"/>
      <c r="G13" s="273">
        <v>2016</v>
      </c>
      <c r="H13" s="275"/>
      <c r="I13" s="208">
        <v>2017</v>
      </c>
      <c r="J13" s="208">
        <v>2018</v>
      </c>
      <c r="K13" s="268">
        <v>2019</v>
      </c>
      <c r="L13" s="269"/>
      <c r="M13" s="268">
        <v>2020</v>
      </c>
      <c r="N13" s="269"/>
      <c r="O13" s="268">
        <v>2021</v>
      </c>
      <c r="P13" s="269"/>
    </row>
    <row r="14" spans="1:16">
      <c r="A14" s="291"/>
      <c r="B14" s="292"/>
      <c r="C14" s="292"/>
      <c r="D14" s="293"/>
      <c r="E14" s="2" t="s">
        <v>89</v>
      </c>
      <c r="F14" s="222" t="s">
        <v>90</v>
      </c>
      <c r="G14" s="273" t="s">
        <v>68</v>
      </c>
      <c r="H14" s="275"/>
      <c r="I14" s="208" t="s">
        <v>68</v>
      </c>
      <c r="J14" s="208" t="s">
        <v>69</v>
      </c>
      <c r="K14" s="273" t="s">
        <v>69</v>
      </c>
      <c r="L14" s="275"/>
      <c r="M14" s="273" t="s">
        <v>71</v>
      </c>
      <c r="N14" s="275"/>
      <c r="O14" s="273" t="s">
        <v>71</v>
      </c>
      <c r="P14" s="275"/>
    </row>
    <row r="15" spans="1:16" ht="23.45" customHeight="1">
      <c r="A15" s="314" t="s">
        <v>91</v>
      </c>
      <c r="B15" s="314"/>
      <c r="C15" s="314"/>
      <c r="D15" s="314"/>
      <c r="E15" s="2" t="s">
        <v>204</v>
      </c>
      <c r="F15" s="208"/>
      <c r="G15" s="266" t="s">
        <v>72</v>
      </c>
      <c r="H15" s="267"/>
      <c r="I15" s="3">
        <f>I16+I17+I19+I21+I22+I23+I18+I20</f>
        <v>95237.2</v>
      </c>
      <c r="J15" s="3">
        <f>J16+J17+J19+J21+J22+J23+J18</f>
        <v>95684.500000000015</v>
      </c>
      <c r="K15" s="3"/>
      <c r="L15" s="82"/>
      <c r="M15" s="3">
        <f>M16+M17+M19+M21+M22+M23</f>
        <v>92657</v>
      </c>
      <c r="N15" s="82"/>
      <c r="O15" s="3">
        <f>O16+O17+O19+O21+O22+O23</f>
        <v>95413.200000000012</v>
      </c>
      <c r="P15" s="48"/>
    </row>
    <row r="16" spans="1:16" ht="23.45" customHeight="1">
      <c r="A16" s="389" t="s">
        <v>323</v>
      </c>
      <c r="B16" s="271"/>
      <c r="C16" s="271"/>
      <c r="D16" s="272"/>
      <c r="E16" s="2"/>
      <c r="F16" s="222">
        <v>21</v>
      </c>
      <c r="G16" s="273" t="s">
        <v>72</v>
      </c>
      <c r="H16" s="275"/>
      <c r="I16" s="223">
        <f t="shared" ref="I16:J16" si="0">I92+I150</f>
        <v>2623.8</v>
      </c>
      <c r="J16" s="223">
        <f t="shared" si="0"/>
        <v>2972</v>
      </c>
      <c r="K16" s="223">
        <f>K92+K150</f>
        <v>2008.5</v>
      </c>
      <c r="L16" s="242"/>
      <c r="M16" s="223">
        <f>M92+M150</f>
        <v>2067.3000000000002</v>
      </c>
      <c r="N16" s="50"/>
      <c r="O16" s="223">
        <f>O92+O150</f>
        <v>2146.6</v>
      </c>
      <c r="P16" s="194"/>
    </row>
    <row r="17" spans="1:16" ht="23.45" customHeight="1">
      <c r="A17" s="389" t="s">
        <v>128</v>
      </c>
      <c r="B17" s="271"/>
      <c r="C17" s="271"/>
      <c r="D17" s="272"/>
      <c r="E17" s="2"/>
      <c r="F17" s="222">
        <v>22</v>
      </c>
      <c r="G17" s="273" t="s">
        <v>72</v>
      </c>
      <c r="H17" s="275"/>
      <c r="I17" s="223">
        <f t="shared" ref="I17:J17" si="1">I96+I154+I201</f>
        <v>1246.5999999999999</v>
      </c>
      <c r="J17" s="223">
        <f t="shared" si="1"/>
        <v>1582.4999999999998</v>
      </c>
      <c r="K17" s="223">
        <f>K96+K154+K201</f>
        <v>1417.2</v>
      </c>
      <c r="L17" s="242"/>
      <c r="M17" s="223">
        <f>M96+M154+M201</f>
        <v>1417.8</v>
      </c>
      <c r="N17" s="50"/>
      <c r="O17" s="223">
        <f>O96+O154+O201</f>
        <v>1418.6000000000001</v>
      </c>
      <c r="P17" s="194"/>
    </row>
    <row r="18" spans="1:16" ht="23.45" customHeight="1">
      <c r="A18" s="197" t="s">
        <v>401</v>
      </c>
      <c r="B18" s="197"/>
      <c r="C18" s="197"/>
      <c r="D18" s="198"/>
      <c r="E18" s="2"/>
      <c r="F18" s="222">
        <v>25</v>
      </c>
      <c r="G18" s="193" t="s">
        <v>72</v>
      </c>
      <c r="H18" s="194"/>
      <c r="I18" s="194"/>
      <c r="J18" s="223"/>
      <c r="K18" s="223"/>
      <c r="L18" s="242"/>
      <c r="M18" s="223"/>
      <c r="N18" s="50"/>
      <c r="O18" s="223"/>
      <c r="P18" s="194"/>
    </row>
    <row r="19" spans="1:16" ht="31.5" customHeight="1">
      <c r="A19" s="263" t="s">
        <v>124</v>
      </c>
      <c r="B19" s="264"/>
      <c r="C19" s="264"/>
      <c r="D19" s="265"/>
      <c r="E19" s="2"/>
      <c r="F19" s="222">
        <v>27</v>
      </c>
      <c r="G19" s="273" t="s">
        <v>72</v>
      </c>
      <c r="H19" s="275"/>
      <c r="I19" s="223">
        <f t="shared" ref="I19:J19" si="2">I119+I175</f>
        <v>8256.7999999999993</v>
      </c>
      <c r="J19" s="223">
        <f t="shared" si="2"/>
        <v>8353.1</v>
      </c>
      <c r="K19" s="223">
        <f>K119+K175</f>
        <v>21875.100000000002</v>
      </c>
      <c r="L19" s="242"/>
      <c r="M19" s="223">
        <f>M119+M175</f>
        <v>21875.100000000002</v>
      </c>
      <c r="N19" s="50"/>
      <c r="O19" s="223">
        <f>O119+O175</f>
        <v>21875.100000000002</v>
      </c>
      <c r="P19" s="194"/>
    </row>
    <row r="20" spans="1:16" ht="25.5" customHeight="1">
      <c r="A20" s="263" t="s">
        <v>333</v>
      </c>
      <c r="B20" s="264"/>
      <c r="C20" s="264"/>
      <c r="D20" s="265"/>
      <c r="E20" s="2"/>
      <c r="F20" s="222">
        <v>28</v>
      </c>
      <c r="G20" s="193"/>
      <c r="H20" s="194"/>
      <c r="I20" s="223">
        <f>I128</f>
        <v>-1.1000000000000001</v>
      </c>
      <c r="J20" s="223"/>
      <c r="K20" s="223"/>
      <c r="L20" s="242"/>
      <c r="M20" s="223"/>
      <c r="N20" s="50"/>
      <c r="O20" s="223"/>
      <c r="P20" s="194"/>
    </row>
    <row r="21" spans="1:16" ht="31.5" customHeight="1">
      <c r="A21" s="263" t="s">
        <v>32</v>
      </c>
      <c r="B21" s="264"/>
      <c r="C21" s="264"/>
      <c r="D21" s="265"/>
      <c r="E21" s="2"/>
      <c r="F21" s="222">
        <v>29</v>
      </c>
      <c r="G21" s="273" t="s">
        <v>72</v>
      </c>
      <c r="H21" s="275"/>
      <c r="I21" s="223">
        <f t="shared" ref="I21:J21" si="3">I129</f>
        <v>82500</v>
      </c>
      <c r="J21" s="223">
        <f t="shared" si="3"/>
        <v>82000</v>
      </c>
      <c r="K21" s="223">
        <f>K129</f>
        <v>64244.5</v>
      </c>
      <c r="L21" s="242"/>
      <c r="M21" s="223">
        <f>M129</f>
        <v>66718.7</v>
      </c>
      <c r="N21" s="50"/>
      <c r="O21" s="223">
        <f>O129</f>
        <v>69376.3</v>
      </c>
      <c r="P21" s="194"/>
    </row>
    <row r="22" spans="1:16" ht="23.25" customHeight="1">
      <c r="A22" s="263" t="s">
        <v>325</v>
      </c>
      <c r="B22" s="264"/>
      <c r="C22" s="264"/>
      <c r="D22" s="265"/>
      <c r="E22" s="2"/>
      <c r="F22" s="222">
        <v>31</v>
      </c>
      <c r="G22" s="273" t="s">
        <v>72</v>
      </c>
      <c r="H22" s="275"/>
      <c r="I22" s="223">
        <f t="shared" ref="I22:J22" si="4">I131+I183</f>
        <v>270.79999999999995</v>
      </c>
      <c r="J22" s="223">
        <f t="shared" si="4"/>
        <v>102.8</v>
      </c>
      <c r="K22" s="223">
        <f>K131+K183</f>
        <v>80</v>
      </c>
      <c r="L22" s="242"/>
      <c r="M22" s="223">
        <f>M131+M183</f>
        <v>80</v>
      </c>
      <c r="N22" s="50"/>
      <c r="O22" s="223">
        <f>O131+O183</f>
        <v>80</v>
      </c>
      <c r="P22" s="194"/>
    </row>
    <row r="23" spans="1:16" ht="24.75" customHeight="1">
      <c r="A23" s="263" t="s">
        <v>324</v>
      </c>
      <c r="B23" s="264"/>
      <c r="C23" s="264"/>
      <c r="D23" s="265"/>
      <c r="E23" s="2"/>
      <c r="F23" s="222">
        <v>33</v>
      </c>
      <c r="G23" s="273" t="s">
        <v>72</v>
      </c>
      <c r="H23" s="275"/>
      <c r="I23" s="223">
        <f>I136+I190+I205</f>
        <v>340.29999999999995</v>
      </c>
      <c r="J23" s="223">
        <f>J136+J190+J205</f>
        <v>674.09999999999991</v>
      </c>
      <c r="K23" s="223">
        <f>K136+K190+K205</f>
        <v>472.59999999999997</v>
      </c>
      <c r="L23" s="242"/>
      <c r="M23" s="223">
        <f>M136+M190+M205</f>
        <v>498.09999999999997</v>
      </c>
      <c r="N23" s="50"/>
      <c r="O23" s="223">
        <f>O136+O190+O205</f>
        <v>516.6</v>
      </c>
      <c r="P23" s="194"/>
    </row>
    <row r="24" spans="1:16" ht="14.45" customHeight="1"/>
    <row r="25" spans="1:16" ht="18.600000000000001" customHeight="1">
      <c r="A25" s="288" t="s">
        <v>59</v>
      </c>
      <c r="B25" s="290"/>
      <c r="C25" s="268" t="s">
        <v>58</v>
      </c>
      <c r="D25" s="262"/>
      <c r="E25" s="262"/>
      <c r="F25" s="269"/>
      <c r="G25" s="273">
        <v>2016</v>
      </c>
      <c r="H25" s="275"/>
      <c r="I25" s="208">
        <v>2017</v>
      </c>
      <c r="J25" s="208">
        <v>2018</v>
      </c>
      <c r="K25" s="268">
        <v>2019</v>
      </c>
      <c r="L25" s="269"/>
      <c r="M25" s="268">
        <v>2020</v>
      </c>
      <c r="N25" s="269"/>
      <c r="O25" s="268">
        <v>2021</v>
      </c>
      <c r="P25" s="269"/>
    </row>
    <row r="26" spans="1:16" ht="35.450000000000003" customHeight="1">
      <c r="A26" s="291"/>
      <c r="B26" s="293"/>
      <c r="C26" s="208" t="s">
        <v>112</v>
      </c>
      <c r="D26" s="208" t="s">
        <v>113</v>
      </c>
      <c r="E26" s="2" t="s">
        <v>89</v>
      </c>
      <c r="F26" s="222" t="s">
        <v>90</v>
      </c>
      <c r="G26" s="273" t="s">
        <v>68</v>
      </c>
      <c r="H26" s="275"/>
      <c r="I26" s="208" t="s">
        <v>68</v>
      </c>
      <c r="J26" s="208" t="s">
        <v>69</v>
      </c>
      <c r="K26" s="273" t="s">
        <v>69</v>
      </c>
      <c r="L26" s="275"/>
      <c r="M26" s="273" t="s">
        <v>71</v>
      </c>
      <c r="N26" s="275"/>
      <c r="O26" s="273" t="s">
        <v>71</v>
      </c>
      <c r="P26" s="275"/>
    </row>
    <row r="27" spans="1:16" ht="53.45" customHeight="1">
      <c r="A27" s="296" t="s">
        <v>114</v>
      </c>
      <c r="B27" s="297"/>
      <c r="C27" s="18"/>
      <c r="D27" s="18"/>
      <c r="F27" s="18"/>
      <c r="G27" s="298" t="s">
        <v>72</v>
      </c>
      <c r="H27" s="298"/>
      <c r="I27" s="83">
        <f>I28+I32+I36</f>
        <v>95237.2</v>
      </c>
      <c r="J27" s="83">
        <f>J28+J32+J36</f>
        <v>95684.500000000015</v>
      </c>
      <c r="K27" s="83">
        <f>K28+K32+K36</f>
        <v>0</v>
      </c>
      <c r="L27" s="53"/>
      <c r="M27" s="83">
        <f>M28+M32+M36</f>
        <v>92657</v>
      </c>
      <c r="N27" s="53"/>
      <c r="O27" s="83">
        <f>O28+O32+O36</f>
        <v>95413.200000000012</v>
      </c>
      <c r="P27" s="53"/>
    </row>
    <row r="28" spans="1:16" ht="34.5" customHeight="1">
      <c r="A28" s="294" t="s">
        <v>115</v>
      </c>
      <c r="B28" s="295"/>
      <c r="C28" s="54">
        <v>112</v>
      </c>
      <c r="D28" s="55" t="s">
        <v>51</v>
      </c>
      <c r="E28" s="102" t="s">
        <v>204</v>
      </c>
      <c r="F28" s="18"/>
      <c r="G28" s="276" t="s">
        <v>72</v>
      </c>
      <c r="H28" s="276"/>
      <c r="I28" s="19">
        <f>I29+I30+I31</f>
        <v>92114.599999999991</v>
      </c>
      <c r="J28" s="19">
        <f>J29+J30+J31</f>
        <v>91883.6</v>
      </c>
      <c r="K28" s="19">
        <f>K29+K30+K31</f>
        <v>86108.9</v>
      </c>
      <c r="L28" s="35"/>
      <c r="M28" s="19">
        <f>M29+M30+M31</f>
        <v>88583.1</v>
      </c>
      <c r="N28" s="35"/>
      <c r="O28" s="19">
        <f>O29+O30+O31</f>
        <v>91240.7</v>
      </c>
      <c r="P28" s="56"/>
    </row>
    <row r="29" spans="1:16" ht="18.600000000000001" customHeight="1">
      <c r="A29" s="258" t="s">
        <v>45</v>
      </c>
      <c r="B29" s="260"/>
      <c r="C29" s="18"/>
      <c r="D29" s="18"/>
      <c r="E29" s="92"/>
      <c r="F29" s="18">
        <v>14</v>
      </c>
      <c r="G29" s="276" t="s">
        <v>72</v>
      </c>
      <c r="H29" s="276"/>
      <c r="I29" s="208">
        <v>88540</v>
      </c>
      <c r="J29" s="36">
        <v>86383.6</v>
      </c>
      <c r="K29" s="19">
        <v>80608.899999999994</v>
      </c>
      <c r="L29" s="35"/>
      <c r="M29" s="36">
        <v>83083.100000000006</v>
      </c>
      <c r="N29" s="35"/>
      <c r="O29" s="36">
        <v>85740.7</v>
      </c>
      <c r="P29" s="56"/>
    </row>
    <row r="30" spans="1:16" ht="18.600000000000001" customHeight="1">
      <c r="A30" s="268" t="s">
        <v>46</v>
      </c>
      <c r="B30" s="269"/>
      <c r="C30" s="18"/>
      <c r="D30" s="18"/>
      <c r="E30" s="92"/>
      <c r="F30" s="18"/>
      <c r="G30" s="276" t="s">
        <v>72</v>
      </c>
      <c r="H30" s="276"/>
      <c r="I30" s="208">
        <v>6798.7</v>
      </c>
      <c r="J30" s="36">
        <v>5500</v>
      </c>
      <c r="K30" s="19">
        <v>5500</v>
      </c>
      <c r="L30" s="35"/>
      <c r="M30" s="36">
        <v>5500</v>
      </c>
      <c r="N30" s="35"/>
      <c r="O30" s="36">
        <v>5500</v>
      </c>
      <c r="P30" s="35"/>
    </row>
    <row r="31" spans="1:16" ht="32.450000000000003" customHeight="1">
      <c r="A31" s="280"/>
      <c r="B31" s="280"/>
      <c r="C31" s="18"/>
      <c r="D31" s="18"/>
      <c r="E31" s="92"/>
      <c r="F31" s="18"/>
      <c r="G31" s="276" t="s">
        <v>72</v>
      </c>
      <c r="H31" s="276"/>
      <c r="I31" s="208">
        <v>-3224.1</v>
      </c>
      <c r="J31" s="37"/>
      <c r="K31" s="18"/>
      <c r="L31" s="56"/>
      <c r="M31" s="37"/>
      <c r="N31" s="56"/>
      <c r="O31" s="37"/>
      <c r="P31" s="56"/>
    </row>
    <row r="32" spans="1:16" ht="30" customHeight="1">
      <c r="A32" s="294" t="s">
        <v>116</v>
      </c>
      <c r="B32" s="295"/>
      <c r="C32" s="54">
        <v>112</v>
      </c>
      <c r="D32" s="18"/>
      <c r="E32" s="92"/>
      <c r="F32" s="18"/>
      <c r="G32" s="276" t="s">
        <v>72</v>
      </c>
      <c r="H32" s="276"/>
      <c r="I32" s="208"/>
      <c r="J32" s="18">
        <f>J33+J34+J35</f>
        <v>0</v>
      </c>
      <c r="K32" s="18"/>
      <c r="L32" s="56"/>
      <c r="M32" s="18">
        <f>M33+M34+M35</f>
        <v>0</v>
      </c>
      <c r="N32" s="56"/>
      <c r="O32" s="18">
        <f>O33+O34+O35</f>
        <v>0</v>
      </c>
      <c r="P32" s="56"/>
    </row>
    <row r="33" spans="1:16" ht="19.149999999999999" customHeight="1">
      <c r="A33" s="280"/>
      <c r="B33" s="280"/>
      <c r="C33" s="18"/>
      <c r="D33" s="18"/>
      <c r="E33" s="92"/>
      <c r="F33" s="18"/>
      <c r="G33" s="276" t="s">
        <v>72</v>
      </c>
      <c r="H33" s="276"/>
      <c r="I33" s="208"/>
      <c r="J33" s="37"/>
      <c r="K33" s="18"/>
      <c r="L33" s="56"/>
      <c r="M33" s="37"/>
      <c r="N33" s="56"/>
      <c r="O33" s="37"/>
      <c r="P33" s="56"/>
    </row>
    <row r="34" spans="1:16" ht="19.149999999999999" customHeight="1">
      <c r="A34" s="268"/>
      <c r="B34" s="269"/>
      <c r="C34" s="18"/>
      <c r="D34" s="18"/>
      <c r="E34" s="92"/>
      <c r="F34" s="18"/>
      <c r="G34" s="273" t="s">
        <v>72</v>
      </c>
      <c r="H34" s="275"/>
      <c r="I34" s="208"/>
      <c r="J34" s="37"/>
      <c r="K34" s="18"/>
      <c r="L34" s="56"/>
      <c r="M34" s="37"/>
      <c r="N34" s="56"/>
      <c r="O34" s="37"/>
      <c r="P34" s="56"/>
    </row>
    <row r="35" spans="1:16" ht="18.75" customHeight="1">
      <c r="A35" s="268"/>
      <c r="B35" s="269"/>
      <c r="C35" s="18"/>
      <c r="D35" s="18"/>
      <c r="E35" s="92"/>
      <c r="F35" s="18"/>
      <c r="G35" s="273" t="s">
        <v>72</v>
      </c>
      <c r="H35" s="275"/>
      <c r="I35" s="208"/>
      <c r="J35" s="37"/>
      <c r="K35" s="18"/>
      <c r="L35" s="56"/>
      <c r="M35" s="37"/>
      <c r="N35" s="56"/>
      <c r="O35" s="37"/>
      <c r="P35" s="56"/>
    </row>
    <row r="36" spans="1:16" ht="51" customHeight="1">
      <c r="A36" s="302" t="s">
        <v>117</v>
      </c>
      <c r="B36" s="303"/>
      <c r="C36" s="54">
        <v>111</v>
      </c>
      <c r="D36" s="18"/>
      <c r="E36" s="92"/>
      <c r="F36" s="18"/>
      <c r="G36" s="273" t="s">
        <v>72</v>
      </c>
      <c r="H36" s="275"/>
      <c r="I36" s="19">
        <f>I15-(I28+I32)</f>
        <v>3122.6000000000058</v>
      </c>
      <c r="J36" s="19">
        <f>J15-(J28+J32)</f>
        <v>3800.9000000000087</v>
      </c>
      <c r="K36" s="19">
        <f>K15-(K28+K32)</f>
        <v>-86108.9</v>
      </c>
      <c r="L36" s="56"/>
      <c r="M36" s="19">
        <f>M15-(M28+M32)</f>
        <v>4073.8999999999942</v>
      </c>
      <c r="N36" s="56"/>
      <c r="O36" s="19">
        <f>O15-(O28+O32)</f>
        <v>4172.5000000000146</v>
      </c>
      <c r="P36" s="56"/>
    </row>
    <row r="37" spans="1:16" ht="14.45" customHeight="1">
      <c r="A37" s="268"/>
      <c r="B37" s="269"/>
      <c r="C37" s="18"/>
      <c r="D37" s="18"/>
      <c r="E37" s="92"/>
      <c r="F37" s="18"/>
      <c r="G37" s="273" t="s">
        <v>72</v>
      </c>
      <c r="H37" s="275"/>
      <c r="I37" s="208" t="s">
        <v>72</v>
      </c>
      <c r="J37" s="19"/>
      <c r="K37" s="19"/>
      <c r="L37" s="56"/>
      <c r="M37" s="19"/>
      <c r="N37" s="56"/>
      <c r="O37" s="19"/>
      <c r="P37" s="56"/>
    </row>
    <row r="38" spans="1:16" ht="21" customHeight="1">
      <c r="A38" s="299" t="s">
        <v>467</v>
      </c>
      <c r="B38" s="259"/>
      <c r="C38" s="259"/>
      <c r="D38" s="259"/>
      <c r="E38" s="259"/>
      <c r="F38" s="259"/>
      <c r="G38" s="259"/>
      <c r="H38" s="259"/>
      <c r="I38" s="259"/>
      <c r="J38" s="259"/>
      <c r="K38" s="259"/>
      <c r="L38" s="259"/>
      <c r="M38" s="259"/>
      <c r="N38" s="259"/>
      <c r="O38" s="259"/>
      <c r="P38" s="260"/>
    </row>
    <row r="39" spans="1:16" ht="25.15" customHeight="1">
      <c r="A39" s="276" t="s">
        <v>59</v>
      </c>
      <c r="B39" s="276"/>
      <c r="C39" s="276"/>
      <c r="D39" s="276" t="s">
        <v>58</v>
      </c>
      <c r="E39" s="276"/>
      <c r="F39" s="276"/>
      <c r="G39" s="273" t="s">
        <v>635</v>
      </c>
      <c r="H39" s="274"/>
      <c r="I39" s="274"/>
      <c r="J39" s="275"/>
      <c r="K39" s="273" t="s">
        <v>485</v>
      </c>
      <c r="L39" s="274"/>
      <c r="M39" s="275"/>
      <c r="N39" s="273" t="s">
        <v>587</v>
      </c>
      <c r="O39" s="274"/>
      <c r="P39" s="275"/>
    </row>
    <row r="40" spans="1:16" ht="64.150000000000006" customHeight="1">
      <c r="A40" s="276"/>
      <c r="B40" s="276"/>
      <c r="C40" s="276"/>
      <c r="D40" s="208" t="s">
        <v>89</v>
      </c>
      <c r="E40" s="300" t="s">
        <v>105</v>
      </c>
      <c r="F40" s="300"/>
      <c r="G40" s="304" t="s">
        <v>102</v>
      </c>
      <c r="H40" s="304"/>
      <c r="I40" s="228" t="s">
        <v>103</v>
      </c>
      <c r="J40" s="228" t="s">
        <v>104</v>
      </c>
      <c r="K40" s="228" t="s">
        <v>102</v>
      </c>
      <c r="L40" s="228" t="s">
        <v>103</v>
      </c>
      <c r="M40" s="228" t="s">
        <v>104</v>
      </c>
      <c r="N40" s="228" t="s">
        <v>102</v>
      </c>
      <c r="O40" s="228" t="s">
        <v>103</v>
      </c>
      <c r="P40" s="228" t="s">
        <v>104</v>
      </c>
    </row>
    <row r="41" spans="1:16" ht="20.45" customHeight="1">
      <c r="A41" s="281" t="s">
        <v>66</v>
      </c>
      <c r="B41" s="281"/>
      <c r="C41" s="281"/>
      <c r="D41" s="18"/>
      <c r="E41" s="276"/>
      <c r="F41" s="276"/>
      <c r="G41" s="313">
        <f>G42</f>
        <v>0</v>
      </c>
      <c r="H41" s="276"/>
      <c r="I41" s="208"/>
      <c r="J41" s="223">
        <f>J42</f>
        <v>0</v>
      </c>
      <c r="K41" s="223">
        <f>K42</f>
        <v>92657</v>
      </c>
      <c r="L41" s="208"/>
      <c r="M41" s="223">
        <f>M42</f>
        <v>92657</v>
      </c>
      <c r="N41" s="223">
        <f>N42</f>
        <v>95413.200000000012</v>
      </c>
      <c r="O41" s="208"/>
      <c r="P41" s="223">
        <f>P42</f>
        <v>95413.200000000012</v>
      </c>
    </row>
    <row r="42" spans="1:16" s="57" customFormat="1" ht="20.45" customHeight="1">
      <c r="A42" s="301" t="s">
        <v>106</v>
      </c>
      <c r="B42" s="301"/>
      <c r="C42" s="301"/>
      <c r="D42" s="224" t="s">
        <v>110</v>
      </c>
      <c r="E42" s="308"/>
      <c r="F42" s="308"/>
      <c r="G42" s="309">
        <f>K15</f>
        <v>0</v>
      </c>
      <c r="H42" s="308"/>
      <c r="I42" s="224"/>
      <c r="J42" s="225">
        <f>G42</f>
        <v>0</v>
      </c>
      <c r="K42" s="225">
        <f>M15</f>
        <v>92657</v>
      </c>
      <c r="L42" s="224"/>
      <c r="M42" s="225">
        <f>K42</f>
        <v>92657</v>
      </c>
      <c r="N42" s="225">
        <f>O15</f>
        <v>95413.200000000012</v>
      </c>
      <c r="O42" s="224"/>
      <c r="P42" s="225">
        <f>N42</f>
        <v>95413.200000000012</v>
      </c>
    </row>
    <row r="43" spans="1:16" s="57" customFormat="1" ht="20.45" customHeight="1">
      <c r="A43" s="301" t="s">
        <v>107</v>
      </c>
      <c r="B43" s="301"/>
      <c r="C43" s="301"/>
      <c r="D43" s="224" t="s">
        <v>111</v>
      </c>
      <c r="E43" s="308"/>
      <c r="F43" s="308"/>
      <c r="G43" s="308"/>
      <c r="H43" s="308"/>
      <c r="I43" s="224"/>
      <c r="J43" s="224"/>
      <c r="K43" s="224"/>
      <c r="L43" s="224"/>
      <c r="M43" s="224"/>
      <c r="N43" s="224"/>
      <c r="O43" s="224"/>
      <c r="P43" s="224"/>
    </row>
    <row r="44" spans="1:16" ht="20.45" customHeight="1">
      <c r="A44" s="281"/>
      <c r="B44" s="281"/>
      <c r="C44" s="281"/>
      <c r="D44" s="18"/>
      <c r="E44" s="276"/>
      <c r="F44" s="276"/>
      <c r="G44" s="276"/>
      <c r="H44" s="276"/>
      <c r="I44" s="208"/>
      <c r="J44" s="208"/>
      <c r="K44" s="208"/>
      <c r="L44" s="208"/>
      <c r="M44" s="208"/>
      <c r="N44" s="208"/>
      <c r="O44" s="208"/>
      <c r="P44" s="208"/>
    </row>
    <row r="45" spans="1:16" ht="20.45" customHeight="1">
      <c r="A45" s="281" t="s">
        <v>66</v>
      </c>
      <c r="B45" s="281"/>
      <c r="C45" s="281"/>
      <c r="D45" s="18"/>
      <c r="E45" s="276"/>
      <c r="F45" s="276"/>
      <c r="G45" s="313">
        <f>G46+G47</f>
        <v>0</v>
      </c>
      <c r="H45" s="276"/>
      <c r="I45" s="208"/>
      <c r="J45" s="223">
        <f>J46+J47</f>
        <v>0</v>
      </c>
      <c r="K45" s="223">
        <f>K46+K47</f>
        <v>92657</v>
      </c>
      <c r="L45" s="208"/>
      <c r="M45" s="223">
        <f>M46+M47</f>
        <v>92657</v>
      </c>
      <c r="N45" s="223">
        <f>N46+N47</f>
        <v>95413.200000000012</v>
      </c>
      <c r="O45" s="208"/>
      <c r="P45" s="223">
        <f>P46+P47</f>
        <v>95413.200000000012</v>
      </c>
    </row>
    <row r="46" spans="1:16" s="57" customFormat="1" ht="20.45" customHeight="1">
      <c r="A46" s="301" t="s">
        <v>108</v>
      </c>
      <c r="B46" s="301"/>
      <c r="C46" s="301"/>
      <c r="D46" s="58"/>
      <c r="E46" s="308"/>
      <c r="F46" s="308"/>
      <c r="G46" s="309">
        <f>K28</f>
        <v>86108.9</v>
      </c>
      <c r="H46" s="308"/>
      <c r="I46" s="224"/>
      <c r="J46" s="225">
        <f>G46</f>
        <v>86108.9</v>
      </c>
      <c r="K46" s="225">
        <f>M28</f>
        <v>88583.1</v>
      </c>
      <c r="L46" s="224"/>
      <c r="M46" s="225">
        <f>K46</f>
        <v>88583.1</v>
      </c>
      <c r="N46" s="225">
        <f>O28</f>
        <v>91240.7</v>
      </c>
      <c r="O46" s="224"/>
      <c r="P46" s="225">
        <f>N46</f>
        <v>91240.7</v>
      </c>
    </row>
    <row r="47" spans="1:16" s="57" customFormat="1" ht="20.45" customHeight="1">
      <c r="A47" s="301" t="s">
        <v>109</v>
      </c>
      <c r="B47" s="301"/>
      <c r="C47" s="301"/>
      <c r="D47" s="58"/>
      <c r="E47" s="308"/>
      <c r="F47" s="308"/>
      <c r="G47" s="309">
        <f>K36</f>
        <v>-86108.9</v>
      </c>
      <c r="H47" s="308"/>
      <c r="I47" s="224"/>
      <c r="J47" s="225">
        <f>G47</f>
        <v>-86108.9</v>
      </c>
      <c r="K47" s="225">
        <f>M36</f>
        <v>4073.8999999999942</v>
      </c>
      <c r="L47" s="224"/>
      <c r="M47" s="225">
        <f>K47</f>
        <v>4073.8999999999942</v>
      </c>
      <c r="N47" s="225">
        <f>O36</f>
        <v>4172.5000000000146</v>
      </c>
      <c r="O47" s="224"/>
      <c r="P47" s="225">
        <f>N47</f>
        <v>4172.5000000000146</v>
      </c>
    </row>
    <row r="48" spans="1:16" ht="20.45" customHeight="1">
      <c r="A48" s="281"/>
      <c r="B48" s="281"/>
      <c r="C48" s="281"/>
      <c r="D48" s="18"/>
      <c r="E48" s="276"/>
      <c r="F48" s="276"/>
      <c r="G48" s="276"/>
      <c r="H48" s="276"/>
      <c r="I48" s="208"/>
      <c r="J48" s="208"/>
      <c r="K48" s="208"/>
      <c r="L48" s="208"/>
      <c r="M48" s="208"/>
      <c r="N48" s="208"/>
      <c r="O48" s="208"/>
      <c r="P48" s="208"/>
    </row>
    <row r="49" spans="1:16" ht="19.149999999999999" customHeight="1"/>
    <row r="50" spans="1:16" ht="17.25" customHeight="1">
      <c r="A50" s="314" t="s">
        <v>468</v>
      </c>
      <c r="B50" s="314"/>
      <c r="C50" s="314"/>
      <c r="D50" s="314"/>
      <c r="E50" s="314"/>
      <c r="F50" s="314"/>
      <c r="G50" s="314"/>
      <c r="H50" s="314"/>
      <c r="I50" s="314"/>
      <c r="J50" s="314"/>
      <c r="K50" s="314"/>
      <c r="L50" s="314"/>
      <c r="M50" s="314"/>
      <c r="N50" s="314"/>
      <c r="O50" s="314"/>
      <c r="P50" s="314"/>
    </row>
    <row r="51" spans="1:16">
      <c r="A51" s="276" t="s">
        <v>59</v>
      </c>
      <c r="B51" s="276"/>
      <c r="C51" s="276" t="s">
        <v>58</v>
      </c>
      <c r="D51" s="276"/>
      <c r="E51" s="276"/>
      <c r="F51" s="276"/>
      <c r="G51" s="276"/>
      <c r="H51" s="276"/>
      <c r="I51" s="288" t="s">
        <v>67</v>
      </c>
      <c r="J51" s="290"/>
      <c r="K51" s="208">
        <v>2016</v>
      </c>
      <c r="L51" s="208">
        <v>2017</v>
      </c>
      <c r="M51" s="208">
        <v>2018</v>
      </c>
      <c r="N51" s="208">
        <v>2019</v>
      </c>
      <c r="O51" s="208">
        <v>2020</v>
      </c>
      <c r="P51" s="208">
        <v>2021</v>
      </c>
    </row>
    <row r="52" spans="1:16" ht="51.6" customHeight="1">
      <c r="A52" s="276"/>
      <c r="B52" s="276"/>
      <c r="C52" s="222" t="s">
        <v>60</v>
      </c>
      <c r="D52" s="222" t="s">
        <v>61</v>
      </c>
      <c r="E52" s="94" t="s">
        <v>62</v>
      </c>
      <c r="F52" s="222" t="s">
        <v>63</v>
      </c>
      <c r="G52" s="222" t="s">
        <v>64</v>
      </c>
      <c r="H52" s="222" t="s">
        <v>65</v>
      </c>
      <c r="I52" s="291"/>
      <c r="J52" s="293"/>
      <c r="K52" s="228" t="s">
        <v>68</v>
      </c>
      <c r="L52" s="228" t="s">
        <v>68</v>
      </c>
      <c r="M52" s="228" t="s">
        <v>69</v>
      </c>
      <c r="N52" s="228" t="s">
        <v>69</v>
      </c>
      <c r="O52" s="228" t="s">
        <v>71</v>
      </c>
      <c r="P52" s="228" t="s">
        <v>71</v>
      </c>
    </row>
    <row r="53" spans="1:16">
      <c r="A53" s="305" t="s">
        <v>66</v>
      </c>
      <c r="B53" s="306"/>
      <c r="C53" s="53"/>
      <c r="D53" s="53"/>
      <c r="E53" s="95"/>
      <c r="F53" s="53"/>
      <c r="G53" s="53"/>
      <c r="H53" s="53"/>
      <c r="I53" s="261"/>
      <c r="J53" s="307"/>
      <c r="K53" s="229" t="s">
        <v>72</v>
      </c>
      <c r="L53" s="229" t="s">
        <v>72</v>
      </c>
      <c r="M53" s="53"/>
      <c r="N53" s="53"/>
      <c r="O53" s="53"/>
      <c r="P53" s="53"/>
    </row>
    <row r="54" spans="1:16" ht="23.45" hidden="1" customHeight="1">
      <c r="A54" s="285"/>
      <c r="B54" s="287"/>
      <c r="C54" s="18"/>
      <c r="D54" s="18"/>
      <c r="E54" s="92"/>
      <c r="F54" s="18"/>
      <c r="G54" s="18"/>
      <c r="H54" s="18"/>
      <c r="I54" s="268"/>
      <c r="J54" s="269"/>
      <c r="K54" s="208" t="s">
        <v>72</v>
      </c>
      <c r="L54" s="208" t="s">
        <v>72</v>
      </c>
      <c r="M54" s="18"/>
      <c r="N54" s="18"/>
      <c r="O54" s="18"/>
      <c r="P54" s="18"/>
    </row>
    <row r="55" spans="1:16" ht="23.45" hidden="1" customHeight="1">
      <c r="A55" s="268"/>
      <c r="B55" s="269"/>
      <c r="C55" s="18"/>
      <c r="D55" s="18"/>
      <c r="E55" s="92"/>
      <c r="F55" s="18"/>
      <c r="G55" s="18"/>
      <c r="H55" s="18"/>
      <c r="I55" s="268"/>
      <c r="J55" s="269"/>
      <c r="K55" s="208" t="s">
        <v>72</v>
      </c>
      <c r="L55" s="208" t="s">
        <v>72</v>
      </c>
      <c r="M55" s="18"/>
      <c r="N55" s="18"/>
      <c r="O55" s="18"/>
      <c r="P55" s="18"/>
    </row>
    <row r="56" spans="1:16" ht="23.45" hidden="1" customHeight="1">
      <c r="A56" s="268"/>
      <c r="B56" s="269"/>
      <c r="C56" s="18"/>
      <c r="D56" s="18"/>
      <c r="E56" s="92"/>
      <c r="F56" s="18"/>
      <c r="G56" s="18"/>
      <c r="H56" s="18"/>
      <c r="I56" s="268"/>
      <c r="J56" s="269"/>
      <c r="K56" s="208" t="s">
        <v>72</v>
      </c>
      <c r="L56" s="208" t="s">
        <v>72</v>
      </c>
      <c r="M56" s="18"/>
      <c r="N56" s="18"/>
      <c r="O56" s="18"/>
      <c r="P56" s="18"/>
    </row>
    <row r="57" spans="1:16" ht="23.45" hidden="1" customHeight="1">
      <c r="A57" s="268"/>
      <c r="B57" s="269"/>
      <c r="C57" s="18"/>
      <c r="D57" s="18"/>
      <c r="E57" s="92"/>
      <c r="F57" s="18"/>
      <c r="G57" s="18"/>
      <c r="H57" s="18"/>
      <c r="I57" s="268"/>
      <c r="J57" s="269"/>
      <c r="K57" s="208" t="s">
        <v>72</v>
      </c>
      <c r="L57" s="208" t="s">
        <v>72</v>
      </c>
      <c r="M57" s="18"/>
      <c r="N57" s="18"/>
      <c r="O57" s="18"/>
      <c r="P57" s="18"/>
    </row>
    <row r="58" spans="1:16" ht="23.45" hidden="1" customHeight="1">
      <c r="A58" s="268"/>
      <c r="B58" s="269"/>
      <c r="C58" s="18"/>
      <c r="D58" s="18"/>
      <c r="E58" s="92"/>
      <c r="F58" s="18"/>
      <c r="G58" s="18"/>
      <c r="H58" s="18"/>
      <c r="I58" s="268"/>
      <c r="J58" s="269"/>
      <c r="K58" s="208" t="s">
        <v>72</v>
      </c>
      <c r="L58" s="208" t="s">
        <v>72</v>
      </c>
      <c r="M58" s="18"/>
      <c r="N58" s="18"/>
      <c r="O58" s="18"/>
      <c r="P58" s="18"/>
    </row>
    <row r="59" spans="1:16">
      <c r="A59" s="268"/>
      <c r="B59" s="262"/>
    </row>
    <row r="60" spans="1:16" ht="20.25" customHeight="1">
      <c r="A60" s="335" t="s">
        <v>73</v>
      </c>
      <c r="B60" s="335"/>
      <c r="C60" s="335"/>
      <c r="D60" s="335"/>
      <c r="E60" s="335"/>
      <c r="F60" s="335"/>
      <c r="G60" s="335"/>
      <c r="H60" s="335"/>
      <c r="I60" s="335"/>
      <c r="J60" s="335"/>
      <c r="K60" s="335"/>
      <c r="L60" s="335"/>
      <c r="M60" s="335"/>
      <c r="N60" s="335"/>
      <c r="O60" s="335"/>
      <c r="P60" s="336"/>
    </row>
    <row r="61" spans="1:16" ht="21.6" customHeight="1">
      <c r="A61" s="285"/>
      <c r="B61" s="287"/>
      <c r="C61" s="285"/>
      <c r="D61" s="286"/>
      <c r="E61" s="286"/>
      <c r="F61" s="286"/>
      <c r="G61" s="286"/>
      <c r="H61" s="286"/>
      <c r="I61" s="286"/>
      <c r="J61" s="286"/>
      <c r="K61" s="286"/>
      <c r="L61" s="286"/>
      <c r="M61" s="286"/>
      <c r="N61" s="287"/>
      <c r="O61" s="280" t="s">
        <v>58</v>
      </c>
      <c r="P61" s="280"/>
    </row>
    <row r="62" spans="1:16" ht="21.6" customHeight="1">
      <c r="A62" s="281" t="s">
        <v>74</v>
      </c>
      <c r="B62" s="281"/>
      <c r="C62" s="258" t="s">
        <v>329</v>
      </c>
      <c r="D62" s="259"/>
      <c r="E62" s="259"/>
      <c r="F62" s="259"/>
      <c r="G62" s="259"/>
      <c r="H62" s="259"/>
      <c r="I62" s="259"/>
      <c r="J62" s="259"/>
      <c r="K62" s="259"/>
      <c r="L62" s="259"/>
      <c r="M62" s="259"/>
      <c r="N62" s="260"/>
      <c r="O62" s="310" t="s">
        <v>326</v>
      </c>
      <c r="P62" s="310"/>
    </row>
    <row r="63" spans="1:16" ht="21.6" customHeight="1">
      <c r="A63" s="281" t="s">
        <v>75</v>
      </c>
      <c r="B63" s="281"/>
      <c r="C63" s="285" t="s">
        <v>328</v>
      </c>
      <c r="D63" s="286"/>
      <c r="E63" s="286"/>
      <c r="F63" s="286"/>
      <c r="G63" s="286"/>
      <c r="H63" s="286"/>
      <c r="I63" s="286"/>
      <c r="J63" s="286"/>
      <c r="K63" s="286"/>
      <c r="L63" s="286"/>
      <c r="M63" s="286"/>
      <c r="N63" s="287"/>
      <c r="O63" s="310" t="s">
        <v>299</v>
      </c>
      <c r="P63" s="310"/>
    </row>
    <row r="64" spans="1:16" ht="21.6" customHeight="1">
      <c r="A64" s="281" t="s">
        <v>76</v>
      </c>
      <c r="B64" s="281"/>
      <c r="C64" s="337" t="s">
        <v>330</v>
      </c>
      <c r="D64" s="338"/>
      <c r="E64" s="338"/>
      <c r="F64" s="338"/>
      <c r="G64" s="338"/>
      <c r="H64" s="338"/>
      <c r="I64" s="338"/>
      <c r="J64" s="338"/>
      <c r="K64" s="338"/>
      <c r="L64" s="338"/>
      <c r="M64" s="338"/>
      <c r="N64" s="397"/>
      <c r="O64" s="311" t="s">
        <v>327</v>
      </c>
      <c r="P64" s="312"/>
    </row>
    <row r="66" spans="1:16" ht="27" customHeight="1">
      <c r="A66" s="334" t="s">
        <v>469</v>
      </c>
      <c r="B66" s="334"/>
      <c r="C66" s="334"/>
      <c r="D66" s="334"/>
      <c r="E66" s="334"/>
      <c r="F66" s="334"/>
      <c r="G66" s="334"/>
      <c r="H66" s="334"/>
      <c r="I66" s="334"/>
      <c r="J66" s="334"/>
      <c r="K66" s="334"/>
      <c r="L66" s="334"/>
      <c r="M66" s="334"/>
      <c r="N66" s="334"/>
      <c r="O66" s="334"/>
      <c r="P66" s="334"/>
    </row>
    <row r="67" spans="1:16" ht="54.75" customHeight="1">
      <c r="A67" s="328" t="s">
        <v>78</v>
      </c>
      <c r="B67" s="329"/>
      <c r="C67" s="330"/>
      <c r="D67" s="319" t="s">
        <v>624</v>
      </c>
      <c r="E67" s="320"/>
      <c r="F67" s="320"/>
      <c r="G67" s="320"/>
      <c r="H67" s="320"/>
      <c r="I67" s="320"/>
      <c r="J67" s="320"/>
      <c r="K67" s="320"/>
      <c r="L67" s="320"/>
      <c r="M67" s="320"/>
      <c r="N67" s="320"/>
      <c r="O67" s="320"/>
      <c r="P67" s="321"/>
    </row>
    <row r="68" spans="1:16" ht="106.5" customHeight="1">
      <c r="A68" s="331" t="s">
        <v>470</v>
      </c>
      <c r="B68" s="332"/>
      <c r="C68" s="333"/>
      <c r="D68" s="319" t="s">
        <v>625</v>
      </c>
      <c r="E68" s="320"/>
      <c r="F68" s="320"/>
      <c r="G68" s="320"/>
      <c r="H68" s="320"/>
      <c r="I68" s="320"/>
      <c r="J68" s="320"/>
      <c r="K68" s="320"/>
      <c r="L68" s="320"/>
      <c r="M68" s="320"/>
      <c r="N68" s="320"/>
      <c r="O68" s="320"/>
      <c r="P68" s="321"/>
    </row>
    <row r="69" spans="1:16" ht="133.5" customHeight="1">
      <c r="A69" s="322" t="s">
        <v>79</v>
      </c>
      <c r="B69" s="323"/>
      <c r="C69" s="324"/>
      <c r="D69" s="319" t="s">
        <v>626</v>
      </c>
      <c r="E69" s="320"/>
      <c r="F69" s="320"/>
      <c r="G69" s="320"/>
      <c r="H69" s="320"/>
      <c r="I69" s="320"/>
      <c r="J69" s="320"/>
      <c r="K69" s="320"/>
      <c r="L69" s="320"/>
      <c r="M69" s="320"/>
      <c r="N69" s="320"/>
      <c r="O69" s="320"/>
      <c r="P69" s="321"/>
    </row>
    <row r="71" spans="1:16">
      <c r="A71" s="314" t="s">
        <v>77</v>
      </c>
      <c r="B71" s="314"/>
      <c r="C71" s="314"/>
      <c r="D71" s="314"/>
      <c r="E71" s="314"/>
      <c r="F71" s="314"/>
      <c r="G71" s="314"/>
      <c r="H71" s="314"/>
      <c r="I71" s="314"/>
      <c r="J71" s="314"/>
      <c r="K71" s="314"/>
      <c r="L71" s="314"/>
      <c r="M71" s="314"/>
      <c r="N71" s="314"/>
      <c r="O71" s="314"/>
      <c r="P71" s="314"/>
    </row>
    <row r="72" spans="1:16" ht="24" customHeight="1">
      <c r="A72" s="276" t="s">
        <v>80</v>
      </c>
      <c r="B72" s="276" t="s">
        <v>58</v>
      </c>
      <c r="C72" s="288" t="s">
        <v>59</v>
      </c>
      <c r="D72" s="289"/>
      <c r="E72" s="289"/>
      <c r="F72" s="289"/>
      <c r="G72" s="289"/>
      <c r="H72" s="289"/>
      <c r="I72" s="289"/>
      <c r="J72" s="300" t="s">
        <v>84</v>
      </c>
      <c r="K72" s="208">
        <v>2016</v>
      </c>
      <c r="L72" s="208">
        <v>2017</v>
      </c>
      <c r="M72" s="208">
        <v>2018</v>
      </c>
      <c r="N72" s="208">
        <v>2019</v>
      </c>
      <c r="O72" s="208">
        <v>2020</v>
      </c>
      <c r="P72" s="208">
        <v>2021</v>
      </c>
    </row>
    <row r="73" spans="1:16" ht="55.15" customHeight="1">
      <c r="A73" s="276"/>
      <c r="B73" s="276"/>
      <c r="C73" s="325"/>
      <c r="D73" s="326"/>
      <c r="E73" s="326"/>
      <c r="F73" s="326"/>
      <c r="G73" s="326"/>
      <c r="H73" s="326"/>
      <c r="I73" s="326"/>
      <c r="J73" s="300"/>
      <c r="K73" s="59" t="s">
        <v>68</v>
      </c>
      <c r="L73" s="59" t="s">
        <v>68</v>
      </c>
      <c r="M73" s="59" t="s">
        <v>69</v>
      </c>
      <c r="N73" s="59" t="s">
        <v>69</v>
      </c>
      <c r="O73" s="59" t="s">
        <v>71</v>
      </c>
      <c r="P73" s="59" t="s">
        <v>71</v>
      </c>
    </row>
    <row r="74" spans="1:16" ht="20.45" customHeight="1">
      <c r="A74" s="219" t="s">
        <v>81</v>
      </c>
      <c r="B74" s="209" t="s">
        <v>310</v>
      </c>
      <c r="C74" s="281" t="s">
        <v>311</v>
      </c>
      <c r="D74" s="281"/>
      <c r="E74" s="281"/>
      <c r="F74" s="281"/>
      <c r="G74" s="281"/>
      <c r="H74" s="281"/>
      <c r="I74" s="281"/>
      <c r="J74" s="208" t="s">
        <v>312</v>
      </c>
      <c r="K74" s="208" t="s">
        <v>72</v>
      </c>
      <c r="L74" s="208">
        <v>527</v>
      </c>
      <c r="M74" s="209">
        <v>324</v>
      </c>
      <c r="N74" s="209">
        <v>324</v>
      </c>
      <c r="O74" s="209">
        <v>324</v>
      </c>
      <c r="P74" s="209">
        <v>324</v>
      </c>
    </row>
    <row r="75" spans="1:16" ht="33.75" customHeight="1">
      <c r="A75" s="202"/>
      <c r="B75" s="209" t="s">
        <v>1</v>
      </c>
      <c r="C75" s="417" t="s">
        <v>428</v>
      </c>
      <c r="D75" s="418"/>
      <c r="E75" s="418"/>
      <c r="F75" s="418"/>
      <c r="G75" s="418"/>
      <c r="H75" s="418"/>
      <c r="I75" s="419"/>
      <c r="J75" s="209" t="s">
        <v>253</v>
      </c>
      <c r="K75" s="208" t="s">
        <v>72</v>
      </c>
      <c r="L75" s="208">
        <v>53.5</v>
      </c>
      <c r="M75" s="37">
        <v>100</v>
      </c>
      <c r="N75" s="37">
        <v>100</v>
      </c>
      <c r="O75" s="37">
        <v>100</v>
      </c>
      <c r="P75" s="37">
        <v>100</v>
      </c>
    </row>
    <row r="76" spans="1:16" ht="55.5" customHeight="1">
      <c r="A76" s="202"/>
      <c r="B76" s="209" t="s">
        <v>3</v>
      </c>
      <c r="C76" s="294" t="s">
        <v>631</v>
      </c>
      <c r="D76" s="327"/>
      <c r="E76" s="327"/>
      <c r="F76" s="327"/>
      <c r="G76" s="327"/>
      <c r="H76" s="327"/>
      <c r="I76" s="295"/>
      <c r="J76" s="209"/>
      <c r="K76" s="208"/>
      <c r="L76" s="208"/>
      <c r="M76" s="37"/>
      <c r="N76" s="37"/>
      <c r="O76" s="37"/>
      <c r="P76" s="37"/>
    </row>
    <row r="77" spans="1:16" ht="20.45" customHeight="1">
      <c r="A77" s="140" t="s">
        <v>82</v>
      </c>
      <c r="B77" s="209" t="s">
        <v>313</v>
      </c>
      <c r="C77" s="281" t="s">
        <v>314</v>
      </c>
      <c r="D77" s="281"/>
      <c r="E77" s="281"/>
      <c r="F77" s="281"/>
      <c r="G77" s="281"/>
      <c r="H77" s="281"/>
      <c r="I77" s="281"/>
      <c r="J77" s="209" t="s">
        <v>315</v>
      </c>
      <c r="K77" s="208" t="s">
        <v>72</v>
      </c>
      <c r="L77" s="208">
        <v>5644</v>
      </c>
      <c r="M77" s="79">
        <v>9855</v>
      </c>
      <c r="N77" s="209">
        <v>9855</v>
      </c>
      <c r="O77" s="209">
        <v>9855</v>
      </c>
      <c r="P77" s="209">
        <v>9855</v>
      </c>
    </row>
    <row r="78" spans="1:16" ht="20.45" customHeight="1">
      <c r="A78" s="141"/>
      <c r="B78" s="38" t="s">
        <v>382</v>
      </c>
      <c r="C78" s="281" t="s">
        <v>381</v>
      </c>
      <c r="D78" s="281"/>
      <c r="E78" s="281"/>
      <c r="F78" s="281"/>
      <c r="G78" s="281"/>
      <c r="H78" s="281"/>
      <c r="I78" s="281"/>
      <c r="J78" s="208" t="s">
        <v>589</v>
      </c>
      <c r="K78" s="208" t="s">
        <v>72</v>
      </c>
      <c r="L78" s="208">
        <v>34</v>
      </c>
      <c r="M78" s="18">
        <v>10</v>
      </c>
      <c r="N78" s="209">
        <v>15</v>
      </c>
      <c r="O78" s="18">
        <v>15</v>
      </c>
      <c r="P78" s="18">
        <v>15</v>
      </c>
    </row>
    <row r="79" spans="1:16" ht="26.25" customHeight="1">
      <c r="A79" s="141"/>
      <c r="B79" s="38" t="s">
        <v>5</v>
      </c>
      <c r="C79" s="294" t="s">
        <v>630</v>
      </c>
      <c r="D79" s="327"/>
      <c r="E79" s="327"/>
      <c r="F79" s="327"/>
      <c r="G79" s="327"/>
      <c r="H79" s="327"/>
      <c r="I79" s="295"/>
      <c r="J79" s="208"/>
      <c r="K79" s="208"/>
      <c r="L79" s="208"/>
      <c r="M79" s="18"/>
      <c r="N79" s="209"/>
      <c r="O79" s="18"/>
      <c r="P79" s="18"/>
    </row>
    <row r="80" spans="1:16" ht="20.45" customHeight="1">
      <c r="A80" s="315" t="s">
        <v>83</v>
      </c>
      <c r="B80" s="38" t="s">
        <v>384</v>
      </c>
      <c r="C80" s="285" t="s">
        <v>383</v>
      </c>
      <c r="D80" s="286"/>
      <c r="E80" s="286"/>
      <c r="F80" s="286"/>
      <c r="G80" s="286"/>
      <c r="H80" s="286"/>
      <c r="I80" s="287"/>
      <c r="J80" s="209"/>
      <c r="K80" s="208"/>
      <c r="L80" s="208">
        <v>6.7</v>
      </c>
      <c r="M80" s="36">
        <v>27</v>
      </c>
      <c r="N80" s="36">
        <f>K200/N78</f>
        <v>20</v>
      </c>
      <c r="O80" s="36">
        <f>M200/O78</f>
        <v>20</v>
      </c>
      <c r="P80" s="36">
        <f>O200/P78</f>
        <v>20</v>
      </c>
    </row>
    <row r="81" spans="1:16" ht="20.45" customHeight="1">
      <c r="A81" s="316"/>
      <c r="B81" s="209" t="s">
        <v>316</v>
      </c>
      <c r="C81" s="285" t="s">
        <v>42</v>
      </c>
      <c r="D81" s="286"/>
      <c r="E81" s="286"/>
      <c r="F81" s="286"/>
      <c r="G81" s="286"/>
      <c r="H81" s="286"/>
      <c r="I81" s="287"/>
      <c r="J81" s="209" t="s">
        <v>317</v>
      </c>
      <c r="K81" s="208" t="s">
        <v>72</v>
      </c>
      <c r="L81" s="152">
        <v>457.76</v>
      </c>
      <c r="M81" s="39">
        <v>914.79</v>
      </c>
      <c r="N81" s="39">
        <f>(K149/N74)/12*1000</f>
        <v>948.81687242798341</v>
      </c>
      <c r="O81" s="39">
        <f>(M149/O74)/12*1000</f>
        <v>970.65329218107001</v>
      </c>
      <c r="P81" s="39">
        <f>(O149/P74)/12*1000</f>
        <v>996.01337448559673</v>
      </c>
    </row>
    <row r="82" spans="1:16" ht="20.45" customHeight="1">
      <c r="A82" s="316"/>
      <c r="B82" s="209" t="s">
        <v>318</v>
      </c>
      <c r="C82" s="285" t="s">
        <v>43</v>
      </c>
      <c r="D82" s="286"/>
      <c r="E82" s="286"/>
      <c r="F82" s="286"/>
      <c r="G82" s="286"/>
      <c r="H82" s="286"/>
      <c r="I82" s="287"/>
      <c r="J82" s="209" t="s">
        <v>319</v>
      </c>
      <c r="K82" s="208" t="s">
        <v>72</v>
      </c>
      <c r="L82" s="208">
        <v>42.95</v>
      </c>
      <c r="M82" s="39">
        <v>47.25</v>
      </c>
      <c r="N82" s="39">
        <f>M82*1.049</f>
        <v>49.565249999999999</v>
      </c>
      <c r="O82" s="187">
        <f>N82*1.05</f>
        <v>52.043512499999999</v>
      </c>
      <c r="P82" s="187">
        <f>O82*1.05</f>
        <v>54.645688125</v>
      </c>
    </row>
    <row r="83" spans="1:16" ht="20.45" customHeight="1">
      <c r="A83" s="316"/>
      <c r="B83" s="209" t="s">
        <v>320</v>
      </c>
      <c r="C83" s="40" t="s">
        <v>259</v>
      </c>
      <c r="D83" s="41"/>
      <c r="E83" s="41"/>
      <c r="F83" s="41"/>
      <c r="G83" s="41"/>
      <c r="H83" s="41"/>
      <c r="I83" s="41"/>
      <c r="J83" s="209" t="s">
        <v>319</v>
      </c>
      <c r="K83" s="208" t="s">
        <v>72</v>
      </c>
      <c r="L83" s="208">
        <v>7.09</v>
      </c>
      <c r="M83" s="39">
        <v>7.85</v>
      </c>
      <c r="N83" s="39">
        <f>M83*1.049</f>
        <v>8.2346499999999985</v>
      </c>
      <c r="O83" s="187">
        <f>N83*1.05</f>
        <v>8.6463824999999996</v>
      </c>
      <c r="P83" s="187">
        <f>O83*1.05</f>
        <v>9.0787016250000008</v>
      </c>
    </row>
    <row r="84" spans="1:16" ht="20.45" customHeight="1">
      <c r="A84" s="316"/>
      <c r="B84" s="209" t="s">
        <v>420</v>
      </c>
      <c r="C84" s="294" t="s">
        <v>628</v>
      </c>
      <c r="D84" s="327"/>
      <c r="E84" s="327"/>
      <c r="F84" s="327"/>
      <c r="G84" s="327"/>
      <c r="H84" s="327"/>
      <c r="I84" s="295"/>
      <c r="J84" s="209" t="s">
        <v>627</v>
      </c>
      <c r="K84" s="208"/>
      <c r="L84" s="208"/>
      <c r="M84" s="39"/>
      <c r="N84" s="39"/>
      <c r="O84" s="187"/>
      <c r="P84" s="188"/>
    </row>
    <row r="85" spans="1:16" ht="38.25" customHeight="1">
      <c r="A85" s="317"/>
      <c r="B85" s="209" t="s">
        <v>414</v>
      </c>
      <c r="C85" s="294" t="s">
        <v>629</v>
      </c>
      <c r="D85" s="327"/>
      <c r="E85" s="327"/>
      <c r="F85" s="327"/>
      <c r="G85" s="327"/>
      <c r="H85" s="327"/>
      <c r="I85" s="295"/>
      <c r="J85" s="209" t="s">
        <v>627</v>
      </c>
      <c r="K85" s="208"/>
      <c r="L85" s="208"/>
      <c r="M85" s="39"/>
      <c r="N85" s="209"/>
      <c r="O85" s="39"/>
      <c r="P85" s="42"/>
    </row>
    <row r="86" spans="1:16" ht="20.45" customHeight="1">
      <c r="A86" s="60"/>
      <c r="B86" s="61"/>
      <c r="C86" s="211"/>
      <c r="D86" s="211"/>
      <c r="E86" s="211"/>
      <c r="F86" s="211"/>
      <c r="G86" s="211"/>
      <c r="H86" s="211"/>
      <c r="I86" s="211">
        <v>92164.5</v>
      </c>
      <c r="J86" s="199"/>
      <c r="K86" s="227"/>
      <c r="L86" s="227"/>
      <c r="M86" s="199"/>
      <c r="N86" s="62"/>
      <c r="O86" s="62"/>
      <c r="P86" s="42"/>
    </row>
    <row r="87" spans="1:16" ht="19.899999999999999" customHeight="1">
      <c r="A87" s="305" t="s">
        <v>471</v>
      </c>
      <c r="B87" s="342"/>
      <c r="C87" s="342"/>
      <c r="D87" s="342"/>
      <c r="E87" s="342"/>
      <c r="F87" s="342"/>
      <c r="G87" s="342"/>
      <c r="H87" s="342"/>
      <c r="I87" s="342"/>
      <c r="J87" s="342"/>
      <c r="K87" s="342"/>
      <c r="L87" s="342"/>
      <c r="M87" s="342"/>
      <c r="N87" s="342"/>
      <c r="O87" s="342"/>
      <c r="P87" s="306"/>
    </row>
    <row r="88" spans="1:16" ht="19.899999999999999" customHeight="1">
      <c r="A88" s="288" t="s">
        <v>59</v>
      </c>
      <c r="B88" s="289"/>
      <c r="C88" s="289"/>
      <c r="D88" s="290"/>
      <c r="E88" s="273" t="s">
        <v>58</v>
      </c>
      <c r="F88" s="275"/>
      <c r="G88" s="276">
        <v>2016</v>
      </c>
      <c r="H88" s="276"/>
      <c r="I88" s="208">
        <v>2017</v>
      </c>
      <c r="J88" s="208">
        <v>2018</v>
      </c>
      <c r="K88" s="280">
        <v>2019</v>
      </c>
      <c r="L88" s="280"/>
      <c r="M88" s="280">
        <v>2020</v>
      </c>
      <c r="N88" s="280"/>
      <c r="O88" s="280">
        <v>2021</v>
      </c>
      <c r="P88" s="280"/>
    </row>
    <row r="89" spans="1:16" ht="19.899999999999999" customHeight="1">
      <c r="A89" s="291"/>
      <c r="B89" s="292"/>
      <c r="C89" s="292"/>
      <c r="D89" s="293"/>
      <c r="E89" s="2" t="s">
        <v>92</v>
      </c>
      <c r="F89" s="222" t="s">
        <v>93</v>
      </c>
      <c r="G89" s="273" t="s">
        <v>68</v>
      </c>
      <c r="H89" s="275"/>
      <c r="I89" s="208" t="s">
        <v>68</v>
      </c>
      <c r="J89" s="208" t="s">
        <v>69</v>
      </c>
      <c r="K89" s="273" t="s">
        <v>69</v>
      </c>
      <c r="L89" s="275"/>
      <c r="M89" s="288" t="s">
        <v>71</v>
      </c>
      <c r="N89" s="290"/>
      <c r="O89" s="288" t="s">
        <v>71</v>
      </c>
      <c r="P89" s="290"/>
    </row>
    <row r="90" spans="1:16" ht="19.899999999999999" customHeight="1">
      <c r="A90" s="375" t="s">
        <v>200</v>
      </c>
      <c r="B90" s="376"/>
      <c r="C90" s="376"/>
      <c r="D90" s="377"/>
      <c r="E90" s="2"/>
      <c r="F90" s="247"/>
      <c r="G90" s="193"/>
      <c r="H90" s="194"/>
      <c r="I90" s="11">
        <f>I91+I149+I200</f>
        <v>95237.199999999983</v>
      </c>
      <c r="J90" s="11">
        <f>J91+J149+J200</f>
        <v>95684.5</v>
      </c>
      <c r="K90" s="11">
        <f>K91+K149+K200</f>
        <v>90097.9</v>
      </c>
      <c r="L90" s="9"/>
      <c r="M90" s="11">
        <f>M91+M149+M200</f>
        <v>92657</v>
      </c>
      <c r="N90" s="9"/>
      <c r="O90" s="11">
        <f>O91+O149+O200</f>
        <v>95413.200000000012</v>
      </c>
      <c r="P90" s="204"/>
    </row>
    <row r="91" spans="1:16" ht="35.25" customHeight="1">
      <c r="A91" s="305" t="s">
        <v>605</v>
      </c>
      <c r="B91" s="342"/>
      <c r="C91" s="342"/>
      <c r="D91" s="306"/>
      <c r="E91" s="8" t="s">
        <v>336</v>
      </c>
      <c r="F91" s="247"/>
      <c r="G91" s="273"/>
      <c r="H91" s="275"/>
      <c r="I91" s="11">
        <f>I92+I96+I119+I123+I129+I131+I136</f>
        <v>92114.599999999991</v>
      </c>
      <c r="J91" s="11">
        <f>J92+J96+J119+J123+J129+J131+J136</f>
        <v>91883.6</v>
      </c>
      <c r="K91" s="11">
        <f>K92+K96+K119+K123+K129+K131+K136</f>
        <v>86108.9</v>
      </c>
      <c r="L91" s="176"/>
      <c r="M91" s="11">
        <f>M92+M96+M119+M123+M129+M131+M136</f>
        <v>88583.1</v>
      </c>
      <c r="N91" s="176"/>
      <c r="O91" s="11">
        <f>O92+O96+O119+O123+O129+O131+O136</f>
        <v>91240.700000000012</v>
      </c>
      <c r="P91" s="194"/>
    </row>
    <row r="92" spans="1:16" ht="19.899999999999999" customHeight="1">
      <c r="A92" s="339" t="s">
        <v>323</v>
      </c>
      <c r="B92" s="340"/>
      <c r="C92" s="340"/>
      <c r="D92" s="341"/>
      <c r="E92" s="8"/>
      <c r="F92" s="7">
        <v>21</v>
      </c>
      <c r="G92" s="266" t="s">
        <v>72</v>
      </c>
      <c r="H92" s="267"/>
      <c r="I92" s="175">
        <f>I93+I94+I95</f>
        <v>1045.6000000000001</v>
      </c>
      <c r="J92" s="175">
        <f>J93+J94+J95</f>
        <v>1186</v>
      </c>
      <c r="K92" s="175">
        <f>K93+K94+K95</f>
        <v>0</v>
      </c>
      <c r="L92" s="176"/>
      <c r="M92" s="175">
        <f>M93+M94+M95</f>
        <v>0</v>
      </c>
      <c r="N92" s="176"/>
      <c r="O92" s="175">
        <f>O93+O94+O95</f>
        <v>0</v>
      </c>
      <c r="P92" s="192"/>
    </row>
    <row r="93" spans="1:16" ht="30" customHeight="1">
      <c r="A93" s="339" t="s">
        <v>451</v>
      </c>
      <c r="B93" s="340"/>
      <c r="C93" s="340"/>
      <c r="D93" s="341"/>
      <c r="E93" s="8" t="s">
        <v>148</v>
      </c>
      <c r="F93" s="7">
        <v>211180</v>
      </c>
      <c r="G93" s="266" t="s">
        <v>72</v>
      </c>
      <c r="H93" s="267"/>
      <c r="I93" s="208">
        <v>872.7</v>
      </c>
      <c r="J93" s="241">
        <v>943.8</v>
      </c>
      <c r="K93" s="241"/>
      <c r="L93" s="242"/>
      <c r="M93" s="241"/>
      <c r="N93" s="242"/>
      <c r="O93" s="241"/>
      <c r="P93" s="192"/>
    </row>
    <row r="94" spans="1:16" ht="36.75" customHeight="1">
      <c r="A94" s="343" t="s">
        <v>121</v>
      </c>
      <c r="B94" s="278"/>
      <c r="C94" s="278"/>
      <c r="D94" s="279"/>
      <c r="E94" s="2" t="s">
        <v>154</v>
      </c>
      <c r="F94" s="7">
        <v>212100</v>
      </c>
      <c r="G94" s="266" t="s">
        <v>72</v>
      </c>
      <c r="H94" s="267"/>
      <c r="I94" s="194">
        <v>136.6</v>
      </c>
      <c r="J94" s="223">
        <v>202.9</v>
      </c>
      <c r="K94" s="223"/>
      <c r="L94" s="242"/>
      <c r="M94" s="241"/>
      <c r="N94" s="242"/>
      <c r="O94" s="241"/>
      <c r="P94" s="194"/>
    </row>
    <row r="95" spans="1:16" ht="63" customHeight="1">
      <c r="A95" s="277" t="s">
        <v>190</v>
      </c>
      <c r="B95" s="278"/>
      <c r="C95" s="278"/>
      <c r="D95" s="279"/>
      <c r="E95" s="2" t="s">
        <v>142</v>
      </c>
      <c r="F95" s="7">
        <v>212210</v>
      </c>
      <c r="G95" s="266" t="s">
        <v>72</v>
      </c>
      <c r="H95" s="267"/>
      <c r="I95" s="194">
        <v>36.299999999999997</v>
      </c>
      <c r="J95" s="223">
        <v>39.299999999999997</v>
      </c>
      <c r="K95" s="223"/>
      <c r="L95" s="24"/>
      <c r="M95" s="23"/>
      <c r="N95" s="24"/>
      <c r="O95" s="23"/>
      <c r="P95" s="204"/>
    </row>
    <row r="96" spans="1:16" ht="19.899999999999999" customHeight="1">
      <c r="A96" s="4" t="s">
        <v>128</v>
      </c>
      <c r="B96" s="206"/>
      <c r="C96" s="206"/>
      <c r="D96" s="207"/>
      <c r="E96" s="8">
        <v>113</v>
      </c>
      <c r="F96" s="7">
        <v>22</v>
      </c>
      <c r="G96" s="266" t="s">
        <v>72</v>
      </c>
      <c r="H96" s="267"/>
      <c r="I96" s="175">
        <f>I97+I98+I99+I100+I101+I102+I103+I104+I105+I106+I107+I108+I109+I110+I111+I112+I113+I117+I118+I116</f>
        <v>271.2</v>
      </c>
      <c r="J96" s="175">
        <f>J97+J98+J99+J100+J101+J102+J103+J104+J105+J106+J107+J108+J109+J110+J111+J112+J113+J117+J118+J116</f>
        <v>311.29999999999995</v>
      </c>
      <c r="K96" s="175">
        <f>K97+K98+K99+K100+K101+K102+K103+K104+K105+K106+K107+K108+K109+K110+K111+K112+K113+K117+K118+K116</f>
        <v>0</v>
      </c>
      <c r="L96" s="176"/>
      <c r="M96" s="175">
        <f>M97+M98+M99+M100+M101+M102+M103+M104+M105+M106+M107+M108+M109+M110+M111+M112+M113+M117+M118+M116</f>
        <v>0</v>
      </c>
      <c r="N96" s="176"/>
      <c r="O96" s="175">
        <f>O97+O98+O99+O100+O101+O102+O103+O104+O105+O106+O107+O108+O109+O110+O111+O112+O113+O117+O118+O116</f>
        <v>0</v>
      </c>
      <c r="P96" s="192"/>
    </row>
    <row r="97" spans="1:16" ht="19.899999999999999" customHeight="1">
      <c r="A97" s="6" t="s">
        <v>175</v>
      </c>
      <c r="B97" s="206"/>
      <c r="C97" s="206"/>
      <c r="D97" s="207"/>
      <c r="E97" s="2" t="s">
        <v>155</v>
      </c>
      <c r="F97" s="222">
        <v>222110</v>
      </c>
      <c r="G97" s="266" t="s">
        <v>72</v>
      </c>
      <c r="H97" s="267"/>
      <c r="I97" s="194"/>
      <c r="J97" s="223"/>
      <c r="K97" s="223"/>
      <c r="L97" s="13"/>
      <c r="M97" s="223"/>
      <c r="N97" s="13"/>
      <c r="O97" s="223"/>
      <c r="P97" s="207"/>
    </row>
    <row r="98" spans="1:16" ht="19.899999999999999" customHeight="1">
      <c r="A98" s="6" t="s">
        <v>174</v>
      </c>
      <c r="B98" s="206"/>
      <c r="C98" s="206"/>
      <c r="D98" s="207"/>
      <c r="E98" s="2" t="s">
        <v>156</v>
      </c>
      <c r="F98" s="222">
        <v>222120</v>
      </c>
      <c r="G98" s="266" t="s">
        <v>72</v>
      </c>
      <c r="H98" s="267"/>
      <c r="I98" s="194"/>
      <c r="J98" s="223"/>
      <c r="K98" s="223"/>
      <c r="L98" s="242"/>
      <c r="M98" s="223"/>
      <c r="N98" s="242"/>
      <c r="O98" s="223"/>
      <c r="P98" s="194"/>
    </row>
    <row r="99" spans="1:16" ht="19.899999999999999" customHeight="1">
      <c r="A99" s="6" t="s">
        <v>176</v>
      </c>
      <c r="B99" s="206"/>
      <c r="C99" s="206"/>
      <c r="D99" s="207"/>
      <c r="E99" s="2" t="s">
        <v>158</v>
      </c>
      <c r="F99" s="222">
        <v>222130</v>
      </c>
      <c r="G99" s="266" t="s">
        <v>72</v>
      </c>
      <c r="H99" s="267"/>
      <c r="I99" s="194">
        <v>23.1</v>
      </c>
      <c r="J99" s="223">
        <v>38.200000000000003</v>
      </c>
      <c r="K99" s="223"/>
      <c r="L99" s="242"/>
      <c r="M99" s="223"/>
      <c r="N99" s="242"/>
      <c r="O99" s="223"/>
      <c r="P99" s="194"/>
    </row>
    <row r="100" spans="1:16" ht="19.899999999999999" customHeight="1">
      <c r="A100" s="1" t="s">
        <v>185</v>
      </c>
      <c r="B100" s="206"/>
      <c r="C100" s="206"/>
      <c r="D100" s="207"/>
      <c r="E100" s="2" t="s">
        <v>172</v>
      </c>
      <c r="F100" s="222">
        <v>222140</v>
      </c>
      <c r="G100" s="266" t="s">
        <v>72</v>
      </c>
      <c r="H100" s="267"/>
      <c r="I100" s="194"/>
      <c r="J100" s="223"/>
      <c r="K100" s="223"/>
      <c r="L100" s="242"/>
      <c r="M100" s="223"/>
      <c r="N100" s="242"/>
      <c r="O100" s="223"/>
      <c r="P100" s="194"/>
    </row>
    <row r="101" spans="1:16" ht="19.899999999999999" customHeight="1">
      <c r="A101" s="1" t="s">
        <v>186</v>
      </c>
      <c r="B101" s="206"/>
      <c r="C101" s="206"/>
      <c r="D101" s="207"/>
      <c r="E101" s="2" t="s">
        <v>173</v>
      </c>
      <c r="F101" s="222">
        <v>222190</v>
      </c>
      <c r="G101" s="266" t="s">
        <v>72</v>
      </c>
      <c r="H101" s="267"/>
      <c r="I101" s="194"/>
      <c r="J101" s="223"/>
      <c r="K101" s="223"/>
      <c r="L101" s="242"/>
      <c r="M101" s="223"/>
      <c r="N101" s="242"/>
      <c r="O101" s="223"/>
      <c r="P101" s="194"/>
    </row>
    <row r="102" spans="1:16" ht="19.899999999999999" customHeight="1">
      <c r="A102" s="1" t="s">
        <v>184</v>
      </c>
      <c r="B102" s="206"/>
      <c r="C102" s="206"/>
      <c r="D102" s="207"/>
      <c r="E102" s="2" t="s">
        <v>171</v>
      </c>
      <c r="F102" s="222">
        <v>222210</v>
      </c>
      <c r="G102" s="266" t="s">
        <v>72</v>
      </c>
      <c r="H102" s="267"/>
      <c r="I102" s="194">
        <v>27.9</v>
      </c>
      <c r="J102" s="223">
        <v>16.5</v>
      </c>
      <c r="K102" s="223"/>
      <c r="L102" s="242"/>
      <c r="M102" s="223"/>
      <c r="N102" s="242"/>
      <c r="O102" s="223"/>
      <c r="P102" s="194"/>
    </row>
    <row r="103" spans="1:16" ht="19.899999999999999" customHeight="1">
      <c r="A103" s="1" t="s">
        <v>132</v>
      </c>
      <c r="B103" s="206"/>
      <c r="C103" s="206"/>
      <c r="D103" s="207"/>
      <c r="E103" s="2" t="s">
        <v>162</v>
      </c>
      <c r="F103" s="222">
        <v>222220</v>
      </c>
      <c r="G103" s="266" t="s">
        <v>72</v>
      </c>
      <c r="H103" s="267"/>
      <c r="I103" s="194">
        <v>10.4</v>
      </c>
      <c r="J103" s="223">
        <v>12.8</v>
      </c>
      <c r="K103" s="223"/>
      <c r="L103" s="242"/>
      <c r="M103" s="223"/>
      <c r="N103" s="242"/>
      <c r="O103" s="223"/>
      <c r="P103" s="194"/>
    </row>
    <row r="104" spans="1:16" ht="19.899999999999999" customHeight="1">
      <c r="A104" s="1" t="s">
        <v>138</v>
      </c>
      <c r="B104" s="206"/>
      <c r="C104" s="206"/>
      <c r="D104" s="207"/>
      <c r="E104" s="2" t="s">
        <v>139</v>
      </c>
      <c r="F104" s="222">
        <v>222300</v>
      </c>
      <c r="G104" s="266" t="s">
        <v>72</v>
      </c>
      <c r="H104" s="267"/>
      <c r="I104" s="194">
        <v>108.3</v>
      </c>
      <c r="J104" s="223">
        <v>117.7</v>
      </c>
      <c r="K104" s="223"/>
      <c r="L104" s="242"/>
      <c r="M104" s="223"/>
      <c r="N104" s="242"/>
      <c r="O104" s="223"/>
      <c r="P104" s="194"/>
    </row>
    <row r="105" spans="1:16" ht="19.899999999999999" customHeight="1">
      <c r="A105" s="1" t="s">
        <v>133</v>
      </c>
      <c r="B105" s="206"/>
      <c r="C105" s="206"/>
      <c r="D105" s="207"/>
      <c r="E105" s="2" t="s">
        <v>163</v>
      </c>
      <c r="F105" s="222">
        <v>222400</v>
      </c>
      <c r="G105" s="266" t="s">
        <v>72</v>
      </c>
      <c r="H105" s="267"/>
      <c r="I105" s="194">
        <v>10.4</v>
      </c>
      <c r="J105" s="223">
        <v>11.4</v>
      </c>
      <c r="K105" s="223"/>
      <c r="L105" s="242"/>
      <c r="M105" s="223"/>
      <c r="N105" s="242"/>
      <c r="O105" s="223"/>
      <c r="P105" s="194"/>
    </row>
    <row r="106" spans="1:16" ht="19.899999999999999" customHeight="1">
      <c r="A106" s="1" t="s">
        <v>137</v>
      </c>
      <c r="B106" s="206"/>
      <c r="C106" s="206"/>
      <c r="D106" s="207"/>
      <c r="E106" s="2" t="s">
        <v>165</v>
      </c>
      <c r="F106" s="222">
        <v>222500</v>
      </c>
      <c r="G106" s="266" t="s">
        <v>72</v>
      </c>
      <c r="H106" s="267"/>
      <c r="I106" s="194">
        <v>20</v>
      </c>
      <c r="J106" s="223">
        <v>23</v>
      </c>
      <c r="K106" s="223"/>
      <c r="L106" s="242"/>
      <c r="M106" s="223"/>
      <c r="N106" s="242"/>
      <c r="O106" s="223"/>
      <c r="P106" s="194"/>
    </row>
    <row r="107" spans="1:16" ht="19.899999999999999" customHeight="1">
      <c r="A107" s="1" t="s">
        <v>122</v>
      </c>
      <c r="B107" s="206"/>
      <c r="C107" s="206"/>
      <c r="D107" s="207"/>
      <c r="E107" s="2" t="s">
        <v>166</v>
      </c>
      <c r="F107" s="222">
        <v>222600</v>
      </c>
      <c r="G107" s="266" t="s">
        <v>72</v>
      </c>
      <c r="H107" s="267"/>
      <c r="I107" s="194"/>
      <c r="J107" s="223"/>
      <c r="K107" s="223"/>
      <c r="L107" s="242"/>
      <c r="M107" s="223"/>
      <c r="N107" s="242"/>
      <c r="O107" s="223"/>
      <c r="P107" s="194"/>
    </row>
    <row r="108" spans="1:16" ht="19.899999999999999" customHeight="1">
      <c r="A108" s="1" t="s">
        <v>188</v>
      </c>
      <c r="B108" s="206"/>
      <c r="C108" s="206"/>
      <c r="D108" s="207"/>
      <c r="E108" s="2" t="s">
        <v>140</v>
      </c>
      <c r="F108" s="222">
        <v>222710</v>
      </c>
      <c r="G108" s="266" t="s">
        <v>72</v>
      </c>
      <c r="H108" s="267"/>
      <c r="I108" s="194">
        <v>6.9</v>
      </c>
      <c r="J108" s="223">
        <v>9.5</v>
      </c>
      <c r="K108" s="223"/>
      <c r="L108" s="242"/>
      <c r="M108" s="223"/>
      <c r="N108" s="242"/>
      <c r="O108" s="223"/>
      <c r="P108" s="194"/>
    </row>
    <row r="109" spans="1:16" ht="19.899999999999999" customHeight="1">
      <c r="A109" s="1" t="s">
        <v>189</v>
      </c>
      <c r="B109" s="206"/>
      <c r="C109" s="206"/>
      <c r="D109" s="207"/>
      <c r="E109" s="2" t="s">
        <v>141</v>
      </c>
      <c r="F109" s="222">
        <v>222720</v>
      </c>
      <c r="G109" s="266" t="s">
        <v>72</v>
      </c>
      <c r="H109" s="267"/>
      <c r="I109" s="194"/>
      <c r="J109" s="223"/>
      <c r="K109" s="223"/>
      <c r="L109" s="242"/>
      <c r="M109" s="223"/>
      <c r="N109" s="242"/>
      <c r="O109" s="223"/>
      <c r="P109" s="194"/>
    </row>
    <row r="110" spans="1:16" ht="19.899999999999999" customHeight="1">
      <c r="A110" s="1" t="s">
        <v>321</v>
      </c>
      <c r="B110" s="206"/>
      <c r="C110" s="206"/>
      <c r="D110" s="207"/>
      <c r="E110" s="2" t="s">
        <v>232</v>
      </c>
      <c r="F110" s="222">
        <v>222810</v>
      </c>
      <c r="G110" s="266" t="s">
        <v>72</v>
      </c>
      <c r="H110" s="267"/>
      <c r="I110" s="194"/>
      <c r="J110" s="223"/>
      <c r="K110" s="223"/>
      <c r="L110" s="242"/>
      <c r="M110" s="223"/>
      <c r="N110" s="242"/>
      <c r="O110" s="223"/>
      <c r="P110" s="194"/>
    </row>
    <row r="111" spans="1:16" ht="19.899999999999999" hidden="1" customHeight="1">
      <c r="A111" s="1" t="s">
        <v>123</v>
      </c>
      <c r="B111" s="206"/>
      <c r="C111" s="206"/>
      <c r="D111" s="207"/>
      <c r="E111" s="2" t="s">
        <v>167</v>
      </c>
      <c r="F111" s="222">
        <v>222910</v>
      </c>
      <c r="G111" s="266" t="s">
        <v>72</v>
      </c>
      <c r="H111" s="267"/>
      <c r="I111" s="194"/>
      <c r="J111" s="223"/>
      <c r="K111" s="223"/>
      <c r="L111" s="242"/>
      <c r="M111" s="223"/>
      <c r="N111" s="242"/>
      <c r="O111" s="223"/>
      <c r="P111" s="194"/>
    </row>
    <row r="112" spans="1:16" ht="19.899999999999999" hidden="1" customHeight="1">
      <c r="A112" s="1" t="s">
        <v>179</v>
      </c>
      <c r="B112" s="206"/>
      <c r="C112" s="206"/>
      <c r="D112" s="207"/>
      <c r="E112" s="2" t="s">
        <v>168</v>
      </c>
      <c r="F112" s="222">
        <v>222920</v>
      </c>
      <c r="G112" s="266" t="s">
        <v>72</v>
      </c>
      <c r="H112" s="267"/>
      <c r="I112" s="194"/>
      <c r="J112" s="223"/>
      <c r="K112" s="223"/>
      <c r="L112" s="242"/>
      <c r="M112" s="223"/>
      <c r="N112" s="242"/>
      <c r="O112" s="223"/>
      <c r="P112" s="194"/>
    </row>
    <row r="113" spans="1:16" ht="19.899999999999999" hidden="1" customHeight="1">
      <c r="A113" s="1" t="s">
        <v>183</v>
      </c>
      <c r="B113" s="206"/>
      <c r="C113" s="206"/>
      <c r="D113" s="207"/>
      <c r="E113" s="2" t="s">
        <v>170</v>
      </c>
      <c r="F113" s="222">
        <v>222940</v>
      </c>
      <c r="G113" s="266" t="s">
        <v>72</v>
      </c>
      <c r="H113" s="267"/>
      <c r="I113" s="194"/>
      <c r="J113" s="223"/>
      <c r="K113" s="223"/>
      <c r="L113" s="242"/>
      <c r="M113" s="223"/>
      <c r="N113" s="242"/>
      <c r="O113" s="223"/>
      <c r="P113" s="194"/>
    </row>
    <row r="114" spans="1:16" ht="19.899999999999999" customHeight="1">
      <c r="A114" s="1" t="s">
        <v>123</v>
      </c>
      <c r="B114" s="206"/>
      <c r="C114" s="206"/>
      <c r="D114" s="207"/>
      <c r="E114" s="2" t="s">
        <v>167</v>
      </c>
      <c r="F114" s="222">
        <v>222910</v>
      </c>
      <c r="G114" s="266" t="s">
        <v>72</v>
      </c>
      <c r="H114" s="267"/>
      <c r="I114" s="194"/>
      <c r="J114" s="223"/>
      <c r="K114" s="223"/>
      <c r="L114" s="242"/>
      <c r="M114" s="223"/>
      <c r="N114" s="242"/>
      <c r="O114" s="223"/>
      <c r="P114" s="194"/>
    </row>
    <row r="115" spans="1:16" ht="19.899999999999999" customHeight="1">
      <c r="A115" s="1" t="s">
        <v>183</v>
      </c>
      <c r="B115" s="206"/>
      <c r="C115" s="206"/>
      <c r="D115" s="207"/>
      <c r="E115" s="2" t="s">
        <v>170</v>
      </c>
      <c r="F115" s="222">
        <v>222940</v>
      </c>
      <c r="G115" s="266" t="s">
        <v>72</v>
      </c>
      <c r="H115" s="267"/>
      <c r="I115" s="194"/>
      <c r="J115" s="223"/>
      <c r="K115" s="223"/>
      <c r="L115" s="242"/>
      <c r="M115" s="223"/>
      <c r="N115" s="242"/>
      <c r="O115" s="223"/>
      <c r="P115" s="194"/>
    </row>
    <row r="116" spans="1:16" ht="19.899999999999999" customHeight="1">
      <c r="A116" s="270" t="s">
        <v>305</v>
      </c>
      <c r="B116" s="271"/>
      <c r="C116" s="271"/>
      <c r="D116" s="207"/>
      <c r="E116" s="2" t="s">
        <v>187</v>
      </c>
      <c r="F116" s="222">
        <v>222970</v>
      </c>
      <c r="G116" s="266" t="s">
        <v>72</v>
      </c>
      <c r="H116" s="267"/>
      <c r="I116" s="194">
        <v>48.5</v>
      </c>
      <c r="J116" s="223">
        <v>66.599999999999994</v>
      </c>
      <c r="K116" s="223"/>
      <c r="L116" s="242"/>
      <c r="M116" s="223"/>
      <c r="N116" s="242"/>
      <c r="O116" s="223"/>
      <c r="P116" s="242"/>
    </row>
    <row r="117" spans="1:16" ht="19.899999999999999" customHeight="1">
      <c r="A117" s="1" t="s">
        <v>131</v>
      </c>
      <c r="B117" s="206"/>
      <c r="C117" s="206"/>
      <c r="D117" s="207"/>
      <c r="E117" s="2" t="s">
        <v>162</v>
      </c>
      <c r="F117" s="222">
        <v>222980</v>
      </c>
      <c r="G117" s="266" t="s">
        <v>72</v>
      </c>
      <c r="H117" s="267"/>
      <c r="I117" s="194">
        <v>9.1</v>
      </c>
      <c r="J117" s="223">
        <v>10.1</v>
      </c>
      <c r="K117" s="223"/>
      <c r="L117" s="242"/>
      <c r="M117" s="223"/>
      <c r="N117" s="242"/>
      <c r="O117" s="223"/>
      <c r="P117" s="242"/>
    </row>
    <row r="118" spans="1:16" ht="19.899999999999999" customHeight="1">
      <c r="A118" s="1" t="s">
        <v>181</v>
      </c>
      <c r="B118" s="206"/>
      <c r="C118" s="206"/>
      <c r="D118" s="207"/>
      <c r="E118" s="2" t="s">
        <v>232</v>
      </c>
      <c r="F118" s="222">
        <v>222990</v>
      </c>
      <c r="G118" s="266" t="s">
        <v>72</v>
      </c>
      <c r="H118" s="267"/>
      <c r="I118" s="194">
        <v>6.6</v>
      </c>
      <c r="J118" s="223">
        <v>5.5</v>
      </c>
      <c r="K118" s="223"/>
      <c r="L118" s="24"/>
      <c r="M118" s="223"/>
      <c r="N118" s="24"/>
      <c r="O118" s="223"/>
      <c r="P118" s="204"/>
    </row>
    <row r="119" spans="1:16" ht="19.899999999999999" customHeight="1">
      <c r="A119" s="17" t="s">
        <v>332</v>
      </c>
      <c r="B119" s="63"/>
      <c r="C119" s="63"/>
      <c r="D119" s="64"/>
      <c r="E119" s="8"/>
      <c r="F119" s="7">
        <v>27</v>
      </c>
      <c r="G119" s="266" t="s">
        <v>72</v>
      </c>
      <c r="H119" s="267"/>
      <c r="I119" s="175">
        <f>I120+I121+I122</f>
        <v>8255</v>
      </c>
      <c r="J119" s="175">
        <f>J120+J121+J122</f>
        <v>8343</v>
      </c>
      <c r="K119" s="3">
        <f>K120+K121+K122</f>
        <v>21864.400000000001</v>
      </c>
      <c r="L119" s="176"/>
      <c r="M119" s="3">
        <f>M120+M121+M122</f>
        <v>21864.400000000001</v>
      </c>
      <c r="N119" s="176"/>
      <c r="O119" s="3">
        <f>O120+O121+O122</f>
        <v>21864.400000000001</v>
      </c>
      <c r="P119" s="192"/>
    </row>
    <row r="120" spans="1:16" ht="19.899999999999999" customHeight="1">
      <c r="A120" s="1" t="s">
        <v>31</v>
      </c>
      <c r="B120" s="206"/>
      <c r="C120" s="63"/>
      <c r="D120" s="64"/>
      <c r="E120" s="2" t="s">
        <v>196</v>
      </c>
      <c r="F120" s="222">
        <v>272600</v>
      </c>
      <c r="G120" s="266" t="s">
        <v>72</v>
      </c>
      <c r="H120" s="267"/>
      <c r="I120" s="194">
        <v>8232</v>
      </c>
      <c r="J120" s="241">
        <v>8333</v>
      </c>
      <c r="K120" s="223">
        <v>21864.400000000001</v>
      </c>
      <c r="L120" s="13"/>
      <c r="M120" s="10">
        <v>21864.400000000001</v>
      </c>
      <c r="N120" s="13"/>
      <c r="O120" s="10">
        <v>21864.400000000001</v>
      </c>
      <c r="P120" s="207"/>
    </row>
    <row r="121" spans="1:16" ht="32.25" customHeight="1">
      <c r="A121" s="263" t="s">
        <v>331</v>
      </c>
      <c r="B121" s="264"/>
      <c r="C121" s="264"/>
      <c r="D121" s="265"/>
      <c r="E121" s="2" t="s">
        <v>143</v>
      </c>
      <c r="F121" s="222">
        <v>273200</v>
      </c>
      <c r="G121" s="266" t="s">
        <v>72</v>
      </c>
      <c r="H121" s="267"/>
      <c r="I121" s="194"/>
      <c r="J121" s="223"/>
      <c r="K121" s="223"/>
      <c r="L121" s="13"/>
      <c r="M121" s="223"/>
      <c r="N121" s="13"/>
      <c r="O121" s="223"/>
      <c r="P121" s="207"/>
    </row>
    <row r="122" spans="1:16" ht="49.5" customHeight="1">
      <c r="A122" s="263" t="s">
        <v>124</v>
      </c>
      <c r="B122" s="264"/>
      <c r="C122" s="264"/>
      <c r="D122" s="265"/>
      <c r="E122" s="2" t="s">
        <v>194</v>
      </c>
      <c r="F122" s="222">
        <v>273500</v>
      </c>
      <c r="G122" s="266" t="s">
        <v>72</v>
      </c>
      <c r="H122" s="267"/>
      <c r="I122" s="194">
        <v>23</v>
      </c>
      <c r="J122" s="223">
        <v>10</v>
      </c>
      <c r="K122" s="223"/>
      <c r="L122" s="242"/>
      <c r="M122" s="223"/>
      <c r="N122" s="242"/>
      <c r="O122" s="223"/>
      <c r="P122" s="194"/>
    </row>
    <row r="123" spans="1:16" ht="19.899999999999999" customHeight="1">
      <c r="A123" s="277" t="s">
        <v>333</v>
      </c>
      <c r="B123" s="278"/>
      <c r="C123" s="278"/>
      <c r="D123" s="279"/>
      <c r="E123" s="8"/>
      <c r="F123" s="7">
        <v>28</v>
      </c>
      <c r="G123" s="266" t="s">
        <v>72</v>
      </c>
      <c r="H123" s="267"/>
      <c r="I123" s="192">
        <f>I124+I128</f>
        <v>-1.1000000000000001</v>
      </c>
      <c r="J123" s="175">
        <f>J124+J125+J126</f>
        <v>0</v>
      </c>
      <c r="K123" s="3">
        <f>K124+K125+K126</f>
        <v>0</v>
      </c>
      <c r="L123" s="176"/>
      <c r="M123" s="3">
        <f>M124+M125+M126</f>
        <v>0</v>
      </c>
      <c r="N123" s="176"/>
      <c r="O123" s="3">
        <f>O124+O125+O126</f>
        <v>0</v>
      </c>
      <c r="P123" s="192"/>
    </row>
    <row r="124" spans="1:16" ht="19.899999999999999" customHeight="1">
      <c r="A124" s="270" t="s">
        <v>306</v>
      </c>
      <c r="B124" s="271"/>
      <c r="C124" s="271"/>
      <c r="D124" s="272"/>
      <c r="E124" s="94" t="s">
        <v>309</v>
      </c>
      <c r="F124" s="222">
        <v>281360</v>
      </c>
      <c r="G124" s="266" t="s">
        <v>72</v>
      </c>
      <c r="H124" s="267"/>
      <c r="I124" s="194"/>
      <c r="J124" s="241"/>
      <c r="K124" s="223"/>
      <c r="L124" s="242"/>
      <c r="M124" s="223"/>
      <c r="N124" s="242"/>
      <c r="O124" s="223"/>
      <c r="P124" s="194"/>
    </row>
    <row r="125" spans="1:16" ht="34.5" hidden="1" customHeight="1">
      <c r="A125" s="350" t="s">
        <v>307</v>
      </c>
      <c r="B125" s="264"/>
      <c r="C125" s="264"/>
      <c r="D125" s="265"/>
      <c r="E125" s="2" t="s">
        <v>198</v>
      </c>
      <c r="F125" s="222">
        <v>281361</v>
      </c>
      <c r="G125" s="266" t="s">
        <v>72</v>
      </c>
      <c r="H125" s="267"/>
      <c r="I125" s="194"/>
      <c r="J125" s="241"/>
      <c r="K125" s="223"/>
      <c r="L125" s="242"/>
      <c r="M125" s="223"/>
      <c r="N125" s="242"/>
      <c r="O125" s="223"/>
      <c r="P125" s="194"/>
    </row>
    <row r="126" spans="1:16" ht="33.75" hidden="1" customHeight="1">
      <c r="A126" s="350" t="s">
        <v>308</v>
      </c>
      <c r="B126" s="264"/>
      <c r="C126" s="264"/>
      <c r="D126" s="265"/>
      <c r="E126" s="2" t="s">
        <v>199</v>
      </c>
      <c r="F126" s="222">
        <v>281362</v>
      </c>
      <c r="G126" s="266" t="s">
        <v>72</v>
      </c>
      <c r="H126" s="267"/>
      <c r="I126" s="194"/>
      <c r="J126" s="241"/>
      <c r="K126" s="223"/>
      <c r="L126" s="242"/>
      <c r="M126" s="223"/>
      <c r="N126" s="242"/>
      <c r="O126" s="223"/>
      <c r="P126" s="194"/>
    </row>
    <row r="127" spans="1:16" ht="31.5" hidden="1" customHeight="1">
      <c r="A127" s="263" t="s">
        <v>182</v>
      </c>
      <c r="B127" s="264"/>
      <c r="C127" s="264"/>
      <c r="D127" s="265"/>
      <c r="E127" s="2" t="s">
        <v>169</v>
      </c>
      <c r="F127" s="222">
        <v>281400</v>
      </c>
      <c r="G127" s="266" t="s">
        <v>72</v>
      </c>
      <c r="H127" s="267"/>
      <c r="I127" s="194"/>
      <c r="J127" s="241"/>
      <c r="K127" s="223"/>
      <c r="L127" s="242"/>
      <c r="M127" s="223"/>
      <c r="N127" s="242"/>
      <c r="O127" s="223"/>
      <c r="P127" s="194"/>
    </row>
    <row r="128" spans="1:16" ht="31.5" customHeight="1">
      <c r="A128" s="367" t="s">
        <v>496</v>
      </c>
      <c r="B128" s="368"/>
      <c r="C128" s="368"/>
      <c r="D128" s="369"/>
      <c r="E128" s="2"/>
      <c r="F128" s="222">
        <v>281500</v>
      </c>
      <c r="G128" s="191"/>
      <c r="H128" s="192"/>
      <c r="I128" s="194">
        <v>-1.1000000000000001</v>
      </c>
      <c r="J128" s="241"/>
      <c r="K128" s="223"/>
      <c r="L128" s="242"/>
      <c r="M128" s="223"/>
      <c r="N128" s="242"/>
      <c r="O128" s="223"/>
      <c r="P128" s="194"/>
    </row>
    <row r="129" spans="1:16" ht="30.75" customHeight="1">
      <c r="A129" s="277" t="s">
        <v>32</v>
      </c>
      <c r="B129" s="278"/>
      <c r="C129" s="278"/>
      <c r="D129" s="279"/>
      <c r="E129" s="2"/>
      <c r="F129" s="7">
        <v>29</v>
      </c>
      <c r="G129" s="191"/>
      <c r="H129" s="192"/>
      <c r="I129" s="175">
        <f>I130</f>
        <v>82500</v>
      </c>
      <c r="J129" s="175">
        <f>J130</f>
        <v>82000</v>
      </c>
      <c r="K129" s="3">
        <f>K130</f>
        <v>64244.5</v>
      </c>
      <c r="L129" s="176"/>
      <c r="M129" s="3">
        <f>M130</f>
        <v>66718.7</v>
      </c>
      <c r="N129" s="176"/>
      <c r="O129" s="3">
        <f>O130</f>
        <v>69376.3</v>
      </c>
      <c r="P129" s="194"/>
    </row>
    <row r="130" spans="1:16" ht="45" customHeight="1">
      <c r="A130" s="263" t="s">
        <v>34</v>
      </c>
      <c r="B130" s="264"/>
      <c r="C130" s="264"/>
      <c r="D130" s="265"/>
      <c r="E130" s="2" t="s">
        <v>33</v>
      </c>
      <c r="F130" s="222">
        <v>291310</v>
      </c>
      <c r="G130" s="266" t="s">
        <v>72</v>
      </c>
      <c r="H130" s="267"/>
      <c r="I130" s="194">
        <v>82500</v>
      </c>
      <c r="J130" s="241">
        <v>82000</v>
      </c>
      <c r="K130" s="223">
        <v>64244.5</v>
      </c>
      <c r="L130" s="242"/>
      <c r="M130" s="223">
        <v>66718.7</v>
      </c>
      <c r="N130" s="242"/>
      <c r="O130" s="241">
        <v>69376.3</v>
      </c>
      <c r="P130" s="194"/>
    </row>
    <row r="131" spans="1:16" ht="19.899999999999999" customHeight="1">
      <c r="A131" s="277" t="s">
        <v>325</v>
      </c>
      <c r="B131" s="278"/>
      <c r="C131" s="278"/>
      <c r="D131" s="279"/>
      <c r="E131" s="8"/>
      <c r="F131" s="7">
        <v>31</v>
      </c>
      <c r="G131" s="266" t="s">
        <v>72</v>
      </c>
      <c r="H131" s="267"/>
      <c r="I131" s="194"/>
      <c r="J131" s="175">
        <f>J133+J134+J135</f>
        <v>0</v>
      </c>
      <c r="K131" s="3">
        <f>K133+K134+K135</f>
        <v>0</v>
      </c>
      <c r="L131" s="176"/>
      <c r="M131" s="3">
        <f>M133+M134+M135</f>
        <v>0</v>
      </c>
      <c r="N131" s="176"/>
      <c r="O131" s="3">
        <f>O133+O134+O135</f>
        <v>0</v>
      </c>
      <c r="P131" s="192"/>
    </row>
    <row r="132" spans="1:16" ht="19.899999999999999" customHeight="1">
      <c r="A132" s="1" t="s">
        <v>145</v>
      </c>
      <c r="B132" s="206"/>
      <c r="C132" s="206"/>
      <c r="D132" s="207"/>
      <c r="E132" s="2" t="s">
        <v>146</v>
      </c>
      <c r="F132" s="222">
        <v>311120</v>
      </c>
      <c r="G132" s="266" t="s">
        <v>72</v>
      </c>
      <c r="H132" s="267"/>
      <c r="I132" s="194"/>
      <c r="J132" s="241"/>
      <c r="K132" s="223"/>
      <c r="L132" s="242"/>
      <c r="M132" s="223"/>
      <c r="N132" s="242"/>
      <c r="O132" s="223"/>
      <c r="P132" s="194"/>
    </row>
    <row r="133" spans="1:16" ht="19.899999999999999" customHeight="1">
      <c r="A133" s="358" t="s">
        <v>192</v>
      </c>
      <c r="B133" s="359"/>
      <c r="C133" s="359"/>
      <c r="D133" s="360"/>
      <c r="E133" s="2" t="s">
        <v>144</v>
      </c>
      <c r="F133" s="222">
        <v>315110</v>
      </c>
      <c r="G133" s="266" t="s">
        <v>72</v>
      </c>
      <c r="H133" s="267"/>
      <c r="I133" s="194"/>
      <c r="J133" s="241"/>
      <c r="K133" s="223"/>
      <c r="L133" s="242"/>
      <c r="M133" s="223"/>
      <c r="N133" s="242"/>
      <c r="O133" s="223"/>
      <c r="P133" s="194"/>
    </row>
    <row r="134" spans="1:16" ht="19.899999999999999" customHeight="1">
      <c r="A134" s="358" t="s">
        <v>193</v>
      </c>
      <c r="B134" s="359"/>
      <c r="C134" s="359"/>
      <c r="D134" s="360"/>
      <c r="E134" s="2" t="s">
        <v>144</v>
      </c>
      <c r="F134" s="222">
        <v>316110</v>
      </c>
      <c r="G134" s="266" t="s">
        <v>72</v>
      </c>
      <c r="H134" s="267"/>
      <c r="I134" s="194"/>
      <c r="J134" s="241"/>
      <c r="K134" s="223"/>
      <c r="L134" s="242"/>
      <c r="M134" s="223"/>
      <c r="N134" s="242"/>
      <c r="O134" s="223"/>
      <c r="P134" s="194"/>
    </row>
    <row r="135" spans="1:16" ht="19.899999999999999" customHeight="1">
      <c r="A135" s="358" t="s">
        <v>322</v>
      </c>
      <c r="B135" s="359"/>
      <c r="C135" s="359"/>
      <c r="D135" s="360"/>
      <c r="E135" s="2" t="s">
        <v>144</v>
      </c>
      <c r="F135" s="222">
        <v>318110</v>
      </c>
      <c r="G135" s="266" t="s">
        <v>72</v>
      </c>
      <c r="H135" s="267"/>
      <c r="I135" s="194"/>
      <c r="J135" s="23"/>
      <c r="K135" s="223"/>
      <c r="L135" s="24"/>
      <c r="M135" s="223"/>
      <c r="N135" s="24"/>
      <c r="O135" s="223"/>
      <c r="P135" s="204"/>
    </row>
    <row r="136" spans="1:16" ht="19.899999999999999" customHeight="1">
      <c r="A136" s="277" t="s">
        <v>324</v>
      </c>
      <c r="B136" s="278"/>
      <c r="C136" s="278"/>
      <c r="D136" s="279"/>
      <c r="E136" s="8"/>
      <c r="F136" s="7">
        <v>33</v>
      </c>
      <c r="G136" s="266" t="s">
        <v>72</v>
      </c>
      <c r="H136" s="267"/>
      <c r="I136" s="175">
        <f>I137+I138+I139+I140+I141+I142+I143+I144</f>
        <v>43.9</v>
      </c>
      <c r="J136" s="175">
        <f>J137+J138+J139+J140+J141+J142+J143+J144</f>
        <v>43.3</v>
      </c>
      <c r="K136" s="3">
        <f>K137+K138+K139+K140+K141+K142+K143+K144</f>
        <v>0</v>
      </c>
      <c r="L136" s="176"/>
      <c r="M136" s="3">
        <f>M137+M138+M139+M140+M141+M142+M143+M144</f>
        <v>0</v>
      </c>
      <c r="N136" s="176"/>
      <c r="O136" s="3">
        <f>O137+O138+O139+O140+O141+O142+O143+O144</f>
        <v>0</v>
      </c>
      <c r="P136" s="192"/>
    </row>
    <row r="137" spans="1:16" ht="19.899999999999999" customHeight="1">
      <c r="A137" s="1" t="s">
        <v>134</v>
      </c>
      <c r="B137" s="206"/>
      <c r="C137" s="206"/>
      <c r="D137" s="207"/>
      <c r="E137" s="2" t="s">
        <v>180</v>
      </c>
      <c r="F137" s="222">
        <v>331110</v>
      </c>
      <c r="G137" s="266" t="s">
        <v>72</v>
      </c>
      <c r="H137" s="267"/>
      <c r="I137" s="194">
        <v>9.1</v>
      </c>
      <c r="J137" s="223">
        <v>15.8</v>
      </c>
      <c r="K137" s="223"/>
      <c r="L137" s="13"/>
      <c r="M137" s="223"/>
      <c r="N137" s="13"/>
      <c r="O137" s="223"/>
      <c r="P137" s="207"/>
    </row>
    <row r="138" spans="1:16" ht="19.899999999999999" customHeight="1">
      <c r="A138" s="1" t="s">
        <v>135</v>
      </c>
      <c r="B138" s="206"/>
      <c r="C138" s="206"/>
      <c r="D138" s="207"/>
      <c r="E138" s="2" t="s">
        <v>163</v>
      </c>
      <c r="F138" s="222">
        <v>332110</v>
      </c>
      <c r="G138" s="266" t="s">
        <v>72</v>
      </c>
      <c r="H138" s="267"/>
      <c r="I138" s="194">
        <v>4.4000000000000004</v>
      </c>
      <c r="J138" s="223">
        <v>5</v>
      </c>
      <c r="K138" s="223"/>
      <c r="L138" s="242"/>
      <c r="M138" s="223"/>
      <c r="N138" s="242"/>
      <c r="O138" s="223"/>
      <c r="P138" s="242"/>
    </row>
    <row r="139" spans="1:16" ht="19.899999999999999" customHeight="1">
      <c r="A139" s="270" t="s">
        <v>130</v>
      </c>
      <c r="B139" s="271"/>
      <c r="C139" s="271"/>
      <c r="D139" s="272"/>
      <c r="E139" s="2" t="s">
        <v>160</v>
      </c>
      <c r="F139" s="222">
        <v>333110</v>
      </c>
      <c r="G139" s="266" t="s">
        <v>72</v>
      </c>
      <c r="H139" s="267"/>
      <c r="I139" s="194">
        <v>0.4</v>
      </c>
      <c r="J139" s="223"/>
      <c r="K139" s="223"/>
      <c r="L139" s="242"/>
      <c r="M139" s="223"/>
      <c r="N139" s="242"/>
      <c r="O139" s="223"/>
      <c r="P139" s="194"/>
    </row>
    <row r="140" spans="1:16" ht="19.899999999999999" customHeight="1">
      <c r="A140" s="1" t="s">
        <v>178</v>
      </c>
      <c r="B140" s="206"/>
      <c r="C140" s="206"/>
      <c r="D140" s="207"/>
      <c r="E140" s="2" t="s">
        <v>161</v>
      </c>
      <c r="F140" s="222">
        <v>334110</v>
      </c>
      <c r="G140" s="266" t="s">
        <v>72</v>
      </c>
      <c r="H140" s="267"/>
      <c r="I140" s="194"/>
      <c r="J140" s="223"/>
      <c r="K140" s="223"/>
      <c r="L140" s="242"/>
      <c r="M140" s="223"/>
      <c r="N140" s="242"/>
      <c r="O140" s="223"/>
      <c r="P140" s="194"/>
    </row>
    <row r="141" spans="1:16" ht="32.25" customHeight="1">
      <c r="A141" s="263" t="s">
        <v>177</v>
      </c>
      <c r="B141" s="264"/>
      <c r="C141" s="264"/>
      <c r="D141" s="265"/>
      <c r="E141" s="2" t="s">
        <v>159</v>
      </c>
      <c r="F141" s="222">
        <v>335110</v>
      </c>
      <c r="G141" s="266" t="s">
        <v>72</v>
      </c>
      <c r="H141" s="267"/>
      <c r="I141" s="194"/>
      <c r="J141" s="223"/>
      <c r="K141" s="223"/>
      <c r="L141" s="242"/>
      <c r="M141" s="223"/>
      <c r="N141" s="242"/>
      <c r="O141" s="223"/>
      <c r="P141" s="194"/>
    </row>
    <row r="142" spans="1:16" ht="33" customHeight="1">
      <c r="A142" s="350" t="s">
        <v>129</v>
      </c>
      <c r="B142" s="264"/>
      <c r="C142" s="264"/>
      <c r="D142" s="265"/>
      <c r="E142" s="2" t="s">
        <v>157</v>
      </c>
      <c r="F142" s="222">
        <v>336110</v>
      </c>
      <c r="G142" s="266" t="s">
        <v>72</v>
      </c>
      <c r="H142" s="267"/>
      <c r="I142" s="194">
        <v>30</v>
      </c>
      <c r="J142" s="223">
        <v>20.5</v>
      </c>
      <c r="K142" s="223"/>
      <c r="L142" s="242"/>
      <c r="M142" s="223"/>
      <c r="N142" s="242"/>
      <c r="O142" s="223"/>
      <c r="P142" s="194"/>
    </row>
    <row r="143" spans="1:16" ht="19.899999999999999" customHeight="1">
      <c r="A143" s="1" t="s">
        <v>136</v>
      </c>
      <c r="B143" s="206"/>
      <c r="C143" s="206"/>
      <c r="D143" s="207"/>
      <c r="E143" s="2" t="s">
        <v>164</v>
      </c>
      <c r="F143" s="222">
        <v>338110</v>
      </c>
      <c r="G143" s="266" t="s">
        <v>72</v>
      </c>
      <c r="H143" s="267"/>
      <c r="I143" s="194"/>
      <c r="J143" s="223"/>
      <c r="K143" s="223"/>
      <c r="L143" s="204"/>
      <c r="M143" s="223"/>
      <c r="N143" s="194"/>
      <c r="O143" s="223"/>
      <c r="P143" s="194"/>
    </row>
    <row r="144" spans="1:16" ht="19.899999999999999" customHeight="1">
      <c r="A144" s="389" t="s">
        <v>361</v>
      </c>
      <c r="B144" s="271"/>
      <c r="C144" s="271"/>
      <c r="D144" s="272"/>
      <c r="E144" s="2" t="s">
        <v>157</v>
      </c>
      <c r="F144" s="222">
        <v>339110</v>
      </c>
      <c r="G144" s="266" t="s">
        <v>72</v>
      </c>
      <c r="H144" s="267"/>
      <c r="I144" s="194"/>
      <c r="J144" s="241">
        <v>2</v>
      </c>
      <c r="K144" s="223"/>
      <c r="L144" s="194"/>
      <c r="M144" s="223"/>
      <c r="N144" s="48"/>
      <c r="O144" s="223"/>
      <c r="P144" s="48"/>
    </row>
    <row r="145" spans="1:16" ht="19.899999999999999" customHeight="1"/>
    <row r="146" spans="1:16">
      <c r="A146" s="75" t="s">
        <v>471</v>
      </c>
      <c r="B146" s="76"/>
      <c r="C146" s="76"/>
      <c r="D146" s="76"/>
      <c r="E146" s="76"/>
      <c r="F146" s="76"/>
      <c r="G146" s="76"/>
      <c r="H146" s="76"/>
      <c r="I146" s="76"/>
      <c r="J146" s="76"/>
      <c r="K146" s="76"/>
      <c r="L146" s="76"/>
      <c r="M146" s="76"/>
      <c r="N146" s="76"/>
      <c r="O146" s="76"/>
      <c r="P146" s="77"/>
    </row>
    <row r="147" spans="1:16" ht="15.75" customHeight="1">
      <c r="A147" s="288" t="s">
        <v>59</v>
      </c>
      <c r="B147" s="289"/>
      <c r="C147" s="289"/>
      <c r="D147" s="290"/>
      <c r="E147" s="273" t="s">
        <v>58</v>
      </c>
      <c r="F147" s="275"/>
      <c r="G147" s="276">
        <v>2016</v>
      </c>
      <c r="H147" s="276"/>
      <c r="I147" s="208">
        <v>2017</v>
      </c>
      <c r="J147" s="208">
        <v>2018</v>
      </c>
      <c r="K147" s="280">
        <v>2019</v>
      </c>
      <c r="L147" s="280"/>
      <c r="M147" s="280">
        <v>2020</v>
      </c>
      <c r="N147" s="280"/>
      <c r="O147" s="280">
        <v>2021</v>
      </c>
      <c r="P147" s="280"/>
    </row>
    <row r="148" spans="1:16" ht="15.75" customHeight="1">
      <c r="A148" s="291"/>
      <c r="B148" s="292"/>
      <c r="C148" s="292"/>
      <c r="D148" s="293"/>
      <c r="E148" s="2" t="s">
        <v>92</v>
      </c>
      <c r="F148" s="222" t="s">
        <v>93</v>
      </c>
      <c r="G148" s="273" t="s">
        <v>68</v>
      </c>
      <c r="H148" s="275"/>
      <c r="I148" s="208" t="s">
        <v>68</v>
      </c>
      <c r="J148" s="208" t="s">
        <v>69</v>
      </c>
      <c r="K148" s="208" t="s">
        <v>69</v>
      </c>
      <c r="L148" s="48"/>
      <c r="M148" s="273" t="s">
        <v>71</v>
      </c>
      <c r="N148" s="275"/>
      <c r="O148" s="273" t="s">
        <v>71</v>
      </c>
      <c r="P148" s="275"/>
    </row>
    <row r="149" spans="1:16" ht="41.25" customHeight="1">
      <c r="A149" s="399" t="s">
        <v>390</v>
      </c>
      <c r="B149" s="400"/>
      <c r="C149" s="400"/>
      <c r="D149" s="401"/>
      <c r="E149" s="450" t="s">
        <v>227</v>
      </c>
      <c r="F149" s="247"/>
      <c r="G149" s="273"/>
      <c r="H149" s="275"/>
      <c r="I149" s="11">
        <f>I150+I154+I175+I183+I190</f>
        <v>2894.9000000000005</v>
      </c>
      <c r="J149" s="175">
        <f>J150+J154+J175+J183+J190</f>
        <v>3530.8999999999996</v>
      </c>
      <c r="K149" s="11">
        <f>K150+K154+K175+K183+K190</f>
        <v>3688.9999999999995</v>
      </c>
      <c r="L149" s="176"/>
      <c r="M149" s="175">
        <f>M150+M154+M175+M183+M190</f>
        <v>3773.9</v>
      </c>
      <c r="N149" s="176"/>
      <c r="O149" s="175">
        <f>O150+O154+O175+O183+O190</f>
        <v>3872.4999999999995</v>
      </c>
      <c r="P149" s="194"/>
    </row>
    <row r="150" spans="1:16" ht="31.5" customHeight="1">
      <c r="A150" s="339" t="s">
        <v>323</v>
      </c>
      <c r="B150" s="340"/>
      <c r="C150" s="340"/>
      <c r="D150" s="341"/>
      <c r="E150" s="8"/>
      <c r="F150" s="7">
        <v>21</v>
      </c>
      <c r="G150" s="266" t="s">
        <v>72</v>
      </c>
      <c r="H150" s="267"/>
      <c r="I150" s="175">
        <f>I151+I152+I153</f>
        <v>1578.2000000000003</v>
      </c>
      <c r="J150" s="175">
        <f>J151+J152+J153</f>
        <v>1786</v>
      </c>
      <c r="K150" s="175">
        <f>K151+K152+K153</f>
        <v>2008.5</v>
      </c>
      <c r="L150" s="176"/>
      <c r="M150" s="175">
        <f>M151+M152+M153</f>
        <v>2067.3000000000002</v>
      </c>
      <c r="N150" s="176"/>
      <c r="O150" s="175">
        <f>O151+O152+O153</f>
        <v>2146.6</v>
      </c>
      <c r="P150" s="192"/>
    </row>
    <row r="151" spans="1:16" ht="21" customHeight="1">
      <c r="A151" s="339" t="s">
        <v>451</v>
      </c>
      <c r="B151" s="340"/>
      <c r="C151" s="340"/>
      <c r="D151" s="341"/>
      <c r="E151" s="8" t="s">
        <v>148</v>
      </c>
      <c r="F151" s="7">
        <v>211180</v>
      </c>
      <c r="G151" s="266" t="s">
        <v>72</v>
      </c>
      <c r="H151" s="267"/>
      <c r="I151" s="208">
        <v>1251.7</v>
      </c>
      <c r="J151" s="241">
        <v>1418.1</v>
      </c>
      <c r="K151" s="241">
        <v>1591.4</v>
      </c>
      <c r="L151" s="176"/>
      <c r="M151" s="241">
        <v>1637.9</v>
      </c>
      <c r="N151" s="176"/>
      <c r="O151" s="241">
        <v>1700.8</v>
      </c>
      <c r="P151" s="192"/>
    </row>
    <row r="152" spans="1:16" ht="36.75" customHeight="1">
      <c r="A152" s="343" t="s">
        <v>121</v>
      </c>
      <c r="B152" s="278"/>
      <c r="C152" s="278"/>
      <c r="D152" s="279"/>
      <c r="E152" s="2" t="s">
        <v>154</v>
      </c>
      <c r="F152" s="7">
        <v>212100</v>
      </c>
      <c r="G152" s="266" t="s">
        <v>72</v>
      </c>
      <c r="H152" s="267"/>
      <c r="I152" s="194">
        <v>273.10000000000002</v>
      </c>
      <c r="J152" s="241">
        <v>307.2</v>
      </c>
      <c r="K152" s="223">
        <v>345.5</v>
      </c>
      <c r="L152" s="176"/>
      <c r="M152" s="241">
        <v>355.6</v>
      </c>
      <c r="N152" s="176"/>
      <c r="O152" s="241">
        <v>369.2</v>
      </c>
      <c r="P152" s="194"/>
    </row>
    <row r="153" spans="1:16" ht="61.5" customHeight="1">
      <c r="A153" s="277" t="s">
        <v>190</v>
      </c>
      <c r="B153" s="278"/>
      <c r="C153" s="278"/>
      <c r="D153" s="279"/>
      <c r="E153" s="2" t="s">
        <v>142</v>
      </c>
      <c r="F153" s="7">
        <v>212210</v>
      </c>
      <c r="G153" s="266" t="s">
        <v>72</v>
      </c>
      <c r="H153" s="267"/>
      <c r="I153" s="194">
        <v>53.4</v>
      </c>
      <c r="J153" s="23">
        <v>60.7</v>
      </c>
      <c r="K153" s="223">
        <v>71.599999999999994</v>
      </c>
      <c r="L153" s="43"/>
      <c r="M153" s="23">
        <v>73.8</v>
      </c>
      <c r="N153" s="43"/>
      <c r="O153" s="23">
        <v>76.599999999999994</v>
      </c>
      <c r="P153" s="204"/>
    </row>
    <row r="154" spans="1:16" ht="22.5" customHeight="1">
      <c r="A154" s="4" t="s">
        <v>128</v>
      </c>
      <c r="B154" s="206"/>
      <c r="C154" s="206"/>
      <c r="D154" s="207"/>
      <c r="E154" s="8">
        <v>113</v>
      </c>
      <c r="F154" s="7">
        <v>22</v>
      </c>
      <c r="G154" s="266" t="s">
        <v>72</v>
      </c>
      <c r="H154" s="267"/>
      <c r="I154" s="175">
        <f>I155+I156+I157+I158+I159+I160+I161+I162+I163+I164+I165+I166+I167+I168+I169+I170+I171+I173+I174+I172</f>
        <v>751.4</v>
      </c>
      <c r="J154" s="175">
        <f>J155+J156+J157+J158+J159+J160+J161+J162+J163+J164+J165+J166+J167+J168+J169+J170+J171+J173+J174+J172</f>
        <v>1051.1999999999998</v>
      </c>
      <c r="K154" s="175">
        <f>K155+K156+K157+K158+K159+K160+K161+K162+K163+K164+K165+K166+K167+K168+K169+K170+K171+K173+K174+K172</f>
        <v>1117.2</v>
      </c>
      <c r="L154" s="176"/>
      <c r="M154" s="175">
        <f>M155+M156+M157+M158+M159+M160+M161+M162+M163+M164+M165+M166+M167+M168+M169+M170+M171+M173+M174+M172</f>
        <v>1117.8</v>
      </c>
      <c r="N154" s="176"/>
      <c r="O154" s="175">
        <f>O155+O156+O157+O158+O159+O160+O161+O162+O163+O164+O165+O166+O167+O168+O169+O170+O171+O173+O174+O172</f>
        <v>1118.6000000000001</v>
      </c>
      <c r="P154" s="192"/>
    </row>
    <row r="155" spans="1:16" ht="19.5" customHeight="1">
      <c r="A155" s="6" t="s">
        <v>175</v>
      </c>
      <c r="B155" s="206"/>
      <c r="C155" s="206"/>
      <c r="D155" s="207"/>
      <c r="E155" s="2" t="s">
        <v>155</v>
      </c>
      <c r="F155" s="222">
        <v>222110</v>
      </c>
      <c r="G155" s="266" t="s">
        <v>72</v>
      </c>
      <c r="H155" s="267"/>
      <c r="I155" s="194"/>
      <c r="J155" s="10"/>
      <c r="K155" s="223"/>
      <c r="L155" s="13"/>
      <c r="M155" s="10"/>
      <c r="N155" s="13"/>
      <c r="O155" s="10"/>
      <c r="P155" s="207"/>
    </row>
    <row r="156" spans="1:16" ht="19.5" customHeight="1">
      <c r="A156" s="6" t="s">
        <v>174</v>
      </c>
      <c r="B156" s="206"/>
      <c r="C156" s="206"/>
      <c r="D156" s="207"/>
      <c r="E156" s="2" t="s">
        <v>156</v>
      </c>
      <c r="F156" s="222">
        <v>222120</v>
      </c>
      <c r="G156" s="266" t="s">
        <v>72</v>
      </c>
      <c r="H156" s="267"/>
      <c r="I156" s="194"/>
      <c r="J156" s="241"/>
      <c r="K156" s="223"/>
      <c r="L156" s="242"/>
      <c r="M156" s="241"/>
      <c r="N156" s="242"/>
      <c r="O156" s="241"/>
      <c r="P156" s="194"/>
    </row>
    <row r="157" spans="1:16" ht="19.5" customHeight="1">
      <c r="A157" s="6" t="s">
        <v>176</v>
      </c>
      <c r="B157" s="206"/>
      <c r="C157" s="206"/>
      <c r="D157" s="207"/>
      <c r="E157" s="2" t="s">
        <v>158</v>
      </c>
      <c r="F157" s="222">
        <v>222130</v>
      </c>
      <c r="G157" s="266" t="s">
        <v>72</v>
      </c>
      <c r="H157" s="267"/>
      <c r="I157" s="194"/>
      <c r="J157" s="241"/>
      <c r="K157" s="223"/>
      <c r="L157" s="242"/>
      <c r="M157" s="241"/>
      <c r="N157" s="242"/>
      <c r="O157" s="241"/>
      <c r="P157" s="194"/>
    </row>
    <row r="158" spans="1:16" ht="19.5" customHeight="1">
      <c r="A158" s="1" t="s">
        <v>185</v>
      </c>
      <c r="B158" s="206"/>
      <c r="C158" s="206"/>
      <c r="D158" s="207"/>
      <c r="E158" s="2" t="s">
        <v>172</v>
      </c>
      <c r="F158" s="222">
        <v>222140</v>
      </c>
      <c r="G158" s="266" t="s">
        <v>72</v>
      </c>
      <c r="H158" s="267"/>
      <c r="I158" s="194"/>
      <c r="J158" s="241"/>
      <c r="K158" s="223"/>
      <c r="L158" s="242"/>
      <c r="M158" s="241"/>
      <c r="N158" s="242"/>
      <c r="O158" s="241"/>
      <c r="P158" s="194"/>
    </row>
    <row r="159" spans="1:16" ht="19.5" customHeight="1">
      <c r="A159" s="1" t="s">
        <v>186</v>
      </c>
      <c r="B159" s="206"/>
      <c r="C159" s="206"/>
      <c r="D159" s="207"/>
      <c r="E159" s="2" t="s">
        <v>173</v>
      </c>
      <c r="F159" s="222">
        <v>222190</v>
      </c>
      <c r="G159" s="266" t="s">
        <v>72</v>
      </c>
      <c r="H159" s="267"/>
      <c r="I159" s="194"/>
      <c r="J159" s="241"/>
      <c r="K159" s="223"/>
      <c r="L159" s="242"/>
      <c r="M159" s="241"/>
      <c r="N159" s="242"/>
      <c r="O159" s="241"/>
      <c r="P159" s="194"/>
    </row>
    <row r="160" spans="1:16" ht="19.5" customHeight="1">
      <c r="A160" s="1" t="s">
        <v>184</v>
      </c>
      <c r="B160" s="206"/>
      <c r="C160" s="206"/>
      <c r="D160" s="207"/>
      <c r="E160" s="2" t="s">
        <v>171</v>
      </c>
      <c r="F160" s="222">
        <v>222210</v>
      </c>
      <c r="G160" s="266" t="s">
        <v>72</v>
      </c>
      <c r="H160" s="267"/>
      <c r="I160" s="194">
        <v>25.6</v>
      </c>
      <c r="J160" s="241">
        <v>28.4</v>
      </c>
      <c r="K160" s="223">
        <v>47</v>
      </c>
      <c r="L160" s="242"/>
      <c r="M160" s="223">
        <v>47</v>
      </c>
      <c r="N160" s="242"/>
      <c r="O160" s="223">
        <v>47</v>
      </c>
      <c r="P160" s="194"/>
    </row>
    <row r="161" spans="1:16" ht="19.5" customHeight="1">
      <c r="A161" s="1" t="s">
        <v>132</v>
      </c>
      <c r="B161" s="206"/>
      <c r="C161" s="206"/>
      <c r="D161" s="207"/>
      <c r="E161" s="2" t="s">
        <v>162</v>
      </c>
      <c r="F161" s="222">
        <v>222220</v>
      </c>
      <c r="G161" s="266" t="s">
        <v>72</v>
      </c>
      <c r="H161" s="267"/>
      <c r="I161" s="194">
        <v>29.3</v>
      </c>
      <c r="J161" s="241">
        <v>32.5</v>
      </c>
      <c r="K161" s="223">
        <v>18.100000000000001</v>
      </c>
      <c r="L161" s="242"/>
      <c r="M161" s="223">
        <v>18.100000000000001</v>
      </c>
      <c r="N161" s="242"/>
      <c r="O161" s="223">
        <v>18.100000000000001</v>
      </c>
      <c r="P161" s="194"/>
    </row>
    <row r="162" spans="1:16" ht="19.5" customHeight="1">
      <c r="A162" s="1" t="s">
        <v>138</v>
      </c>
      <c r="B162" s="206"/>
      <c r="C162" s="206"/>
      <c r="D162" s="207"/>
      <c r="E162" s="2" t="s">
        <v>139</v>
      </c>
      <c r="F162" s="222">
        <v>222300</v>
      </c>
      <c r="G162" s="266" t="s">
        <v>72</v>
      </c>
      <c r="H162" s="267"/>
      <c r="I162" s="194">
        <v>173</v>
      </c>
      <c r="J162" s="241">
        <v>226.1</v>
      </c>
      <c r="K162" s="223">
        <v>213.3</v>
      </c>
      <c r="L162" s="242"/>
      <c r="M162" s="223">
        <v>213.9</v>
      </c>
      <c r="N162" s="242"/>
      <c r="O162" s="223">
        <v>214.7</v>
      </c>
      <c r="P162" s="194"/>
    </row>
    <row r="163" spans="1:16" ht="19.5" customHeight="1">
      <c r="A163" s="1" t="s">
        <v>133</v>
      </c>
      <c r="B163" s="206"/>
      <c r="C163" s="206"/>
      <c r="D163" s="207"/>
      <c r="E163" s="2" t="s">
        <v>163</v>
      </c>
      <c r="F163" s="222">
        <v>222400</v>
      </c>
      <c r="G163" s="266" t="s">
        <v>72</v>
      </c>
      <c r="H163" s="267"/>
      <c r="I163" s="194">
        <v>2.5</v>
      </c>
      <c r="J163" s="241"/>
      <c r="K163" s="223">
        <v>2.5</v>
      </c>
      <c r="L163" s="242"/>
      <c r="M163" s="223">
        <v>2.5</v>
      </c>
      <c r="N163" s="242"/>
      <c r="O163" s="223">
        <v>2.5</v>
      </c>
      <c r="P163" s="194"/>
    </row>
    <row r="164" spans="1:16" ht="19.5" customHeight="1">
      <c r="A164" s="1" t="s">
        <v>137</v>
      </c>
      <c r="B164" s="206"/>
      <c r="C164" s="206"/>
      <c r="D164" s="207"/>
      <c r="E164" s="2" t="s">
        <v>165</v>
      </c>
      <c r="F164" s="222">
        <v>222500</v>
      </c>
      <c r="G164" s="266" t="s">
        <v>72</v>
      </c>
      <c r="H164" s="267"/>
      <c r="I164" s="194">
        <v>52.2</v>
      </c>
      <c r="J164" s="241">
        <v>50</v>
      </c>
      <c r="K164" s="223">
        <v>100</v>
      </c>
      <c r="L164" s="242"/>
      <c r="M164" s="223">
        <v>100</v>
      </c>
      <c r="N164" s="242"/>
      <c r="O164" s="223">
        <v>100</v>
      </c>
      <c r="P164" s="194"/>
    </row>
    <row r="165" spans="1:16" ht="19.5" customHeight="1">
      <c r="A165" s="1" t="s">
        <v>122</v>
      </c>
      <c r="B165" s="206"/>
      <c r="C165" s="206"/>
      <c r="D165" s="207"/>
      <c r="E165" s="2" t="s">
        <v>166</v>
      </c>
      <c r="F165" s="222">
        <v>222600</v>
      </c>
      <c r="G165" s="266" t="s">
        <v>72</v>
      </c>
      <c r="H165" s="267"/>
      <c r="I165" s="194">
        <v>2.5</v>
      </c>
      <c r="J165" s="241">
        <v>36.200000000000003</v>
      </c>
      <c r="K165" s="223">
        <v>39.799999999999997</v>
      </c>
      <c r="L165" s="242"/>
      <c r="M165" s="223">
        <v>39.799999999999997</v>
      </c>
      <c r="N165" s="242"/>
      <c r="O165" s="223">
        <v>39.799999999999997</v>
      </c>
      <c r="P165" s="194"/>
    </row>
    <row r="166" spans="1:16" ht="19.5" customHeight="1">
      <c r="A166" s="1" t="s">
        <v>188</v>
      </c>
      <c r="B166" s="206"/>
      <c r="C166" s="206"/>
      <c r="D166" s="207"/>
      <c r="E166" s="2" t="s">
        <v>140</v>
      </c>
      <c r="F166" s="222">
        <v>222710</v>
      </c>
      <c r="G166" s="266" t="s">
        <v>72</v>
      </c>
      <c r="H166" s="267"/>
      <c r="I166" s="194"/>
      <c r="J166" s="241"/>
      <c r="K166" s="223"/>
      <c r="L166" s="242"/>
      <c r="M166" s="223"/>
      <c r="N166" s="242"/>
      <c r="O166" s="223"/>
      <c r="P166" s="194"/>
    </row>
    <row r="167" spans="1:16" ht="19.5" customHeight="1">
      <c r="A167" s="1" t="s">
        <v>189</v>
      </c>
      <c r="B167" s="206"/>
      <c r="C167" s="206"/>
      <c r="D167" s="207"/>
      <c r="E167" s="2" t="s">
        <v>141</v>
      </c>
      <c r="F167" s="222">
        <v>222720</v>
      </c>
      <c r="G167" s="266" t="s">
        <v>72</v>
      </c>
      <c r="H167" s="267"/>
      <c r="I167" s="194"/>
      <c r="J167" s="241"/>
      <c r="K167" s="223"/>
      <c r="L167" s="242"/>
      <c r="M167" s="223"/>
      <c r="N167" s="242"/>
      <c r="O167" s="223"/>
      <c r="P167" s="194"/>
    </row>
    <row r="168" spans="1:16" ht="19.5" customHeight="1">
      <c r="A168" s="1" t="s">
        <v>321</v>
      </c>
      <c r="B168" s="206"/>
      <c r="C168" s="206"/>
      <c r="D168" s="207"/>
      <c r="E168" s="2" t="s">
        <v>232</v>
      </c>
      <c r="F168" s="222">
        <v>222810</v>
      </c>
      <c r="G168" s="266" t="s">
        <v>72</v>
      </c>
      <c r="H168" s="267"/>
      <c r="I168" s="194">
        <v>33.299999999999997</v>
      </c>
      <c r="J168" s="241">
        <v>30</v>
      </c>
      <c r="K168" s="223">
        <v>24</v>
      </c>
      <c r="L168" s="242"/>
      <c r="M168" s="223">
        <v>24</v>
      </c>
      <c r="N168" s="242"/>
      <c r="O168" s="223">
        <v>24</v>
      </c>
      <c r="P168" s="194"/>
    </row>
    <row r="169" spans="1:16" ht="19.5" customHeight="1">
      <c r="A169" s="1" t="s">
        <v>123</v>
      </c>
      <c r="B169" s="206"/>
      <c r="C169" s="206"/>
      <c r="D169" s="207"/>
      <c r="E169" s="2" t="s">
        <v>167</v>
      </c>
      <c r="F169" s="222">
        <v>222910</v>
      </c>
      <c r="G169" s="266" t="s">
        <v>72</v>
      </c>
      <c r="H169" s="267"/>
      <c r="I169" s="194">
        <v>39.9</v>
      </c>
      <c r="J169" s="241">
        <v>40</v>
      </c>
      <c r="K169" s="223">
        <v>50</v>
      </c>
      <c r="L169" s="242"/>
      <c r="M169" s="223">
        <v>50</v>
      </c>
      <c r="N169" s="242"/>
      <c r="O169" s="223">
        <v>50</v>
      </c>
      <c r="P169" s="194"/>
    </row>
    <row r="170" spans="1:16" ht="19.5" customHeight="1">
      <c r="A170" s="1" t="s">
        <v>179</v>
      </c>
      <c r="B170" s="206"/>
      <c r="C170" s="206"/>
      <c r="D170" s="207"/>
      <c r="E170" s="2" t="s">
        <v>168</v>
      </c>
      <c r="F170" s="222">
        <v>222920</v>
      </c>
      <c r="G170" s="266" t="s">
        <v>72</v>
      </c>
      <c r="H170" s="267"/>
      <c r="I170" s="194"/>
      <c r="J170" s="241"/>
      <c r="K170" s="223"/>
      <c r="L170" s="242"/>
      <c r="M170" s="223"/>
      <c r="N170" s="242"/>
      <c r="O170" s="223"/>
      <c r="P170" s="194"/>
    </row>
    <row r="171" spans="1:16" ht="19.5" customHeight="1">
      <c r="A171" s="1" t="s">
        <v>183</v>
      </c>
      <c r="B171" s="206"/>
      <c r="C171" s="206"/>
      <c r="D171" s="207"/>
      <c r="E171" s="2" t="s">
        <v>170</v>
      </c>
      <c r="F171" s="222">
        <v>222940</v>
      </c>
      <c r="G171" s="266" t="s">
        <v>72</v>
      </c>
      <c r="H171" s="267"/>
      <c r="I171" s="194">
        <v>37.1</v>
      </c>
      <c r="J171" s="241">
        <v>37.5</v>
      </c>
      <c r="K171" s="223">
        <v>37.200000000000003</v>
      </c>
      <c r="L171" s="242"/>
      <c r="M171" s="223">
        <v>37.200000000000003</v>
      </c>
      <c r="N171" s="242"/>
      <c r="O171" s="223">
        <v>37.200000000000003</v>
      </c>
      <c r="P171" s="194"/>
    </row>
    <row r="172" spans="1:16" ht="19.5" customHeight="1">
      <c r="A172" s="1" t="s">
        <v>355</v>
      </c>
      <c r="B172" s="206"/>
      <c r="C172" s="206"/>
      <c r="D172" s="207"/>
      <c r="E172" s="2" t="s">
        <v>187</v>
      </c>
      <c r="F172" s="222">
        <v>222970</v>
      </c>
      <c r="G172" s="266" t="s">
        <v>72</v>
      </c>
      <c r="H172" s="267"/>
      <c r="I172" s="194">
        <v>0.6</v>
      </c>
      <c r="J172" s="241">
        <v>10.6</v>
      </c>
      <c r="K172" s="223">
        <v>12.7</v>
      </c>
      <c r="L172" s="242"/>
      <c r="M172" s="223">
        <v>12.7</v>
      </c>
      <c r="N172" s="242"/>
      <c r="O172" s="223">
        <v>12.7</v>
      </c>
      <c r="P172" s="194"/>
    </row>
    <row r="173" spans="1:16" ht="19.5" customHeight="1">
      <c r="A173" s="1" t="s">
        <v>131</v>
      </c>
      <c r="B173" s="206"/>
      <c r="C173" s="206"/>
      <c r="D173" s="207"/>
      <c r="E173" s="2" t="s">
        <v>162</v>
      </c>
      <c r="F173" s="222">
        <v>222980</v>
      </c>
      <c r="G173" s="266" t="s">
        <v>72</v>
      </c>
      <c r="H173" s="267"/>
      <c r="I173" s="194">
        <v>10</v>
      </c>
      <c r="J173" s="241">
        <v>10</v>
      </c>
      <c r="K173" s="223">
        <v>10</v>
      </c>
      <c r="L173" s="242"/>
      <c r="M173" s="223">
        <v>10</v>
      </c>
      <c r="N173" s="242"/>
      <c r="O173" s="223">
        <v>10</v>
      </c>
      <c r="P173" s="194"/>
    </row>
    <row r="174" spans="1:16" ht="19.5" customHeight="1">
      <c r="A174" s="1" t="s">
        <v>181</v>
      </c>
      <c r="B174" s="206"/>
      <c r="C174" s="206"/>
      <c r="D174" s="207"/>
      <c r="E174" s="2" t="s">
        <v>232</v>
      </c>
      <c r="F174" s="222">
        <v>222990</v>
      </c>
      <c r="G174" s="266" t="s">
        <v>72</v>
      </c>
      <c r="H174" s="267"/>
      <c r="I174" s="194">
        <v>345.4</v>
      </c>
      <c r="J174" s="23">
        <v>549.9</v>
      </c>
      <c r="K174" s="223">
        <v>562.6</v>
      </c>
      <c r="L174" s="24"/>
      <c r="M174" s="223">
        <v>562.6</v>
      </c>
      <c r="N174" s="24"/>
      <c r="O174" s="223">
        <v>562.6</v>
      </c>
      <c r="P174" s="204"/>
    </row>
    <row r="175" spans="1:16" ht="19.5" customHeight="1">
      <c r="A175" s="17" t="s">
        <v>332</v>
      </c>
      <c r="B175" s="63"/>
      <c r="C175" s="63"/>
      <c r="D175" s="64"/>
      <c r="E175" s="8"/>
      <c r="F175" s="7">
        <v>27</v>
      </c>
      <c r="G175" s="266" t="s">
        <v>72</v>
      </c>
      <c r="H175" s="267"/>
      <c r="I175" s="175">
        <f>I176+I177</f>
        <v>1.8</v>
      </c>
      <c r="J175" s="175">
        <f>J176+J177</f>
        <v>10.1</v>
      </c>
      <c r="K175" s="175">
        <f>K176+K177</f>
        <v>10.7</v>
      </c>
      <c r="L175" s="176"/>
      <c r="M175" s="175">
        <f>M176+M177</f>
        <v>10.7</v>
      </c>
      <c r="N175" s="176"/>
      <c r="O175" s="175">
        <f>O176+O177</f>
        <v>10.7</v>
      </c>
      <c r="P175" s="192"/>
    </row>
    <row r="176" spans="1:16" ht="31.5" customHeight="1">
      <c r="A176" s="263" t="s">
        <v>331</v>
      </c>
      <c r="B176" s="264"/>
      <c r="C176" s="264"/>
      <c r="D176" s="265"/>
      <c r="E176" s="2" t="s">
        <v>143</v>
      </c>
      <c r="F176" s="222">
        <v>273200</v>
      </c>
      <c r="G176" s="266" t="s">
        <v>72</v>
      </c>
      <c r="H176" s="267"/>
      <c r="I176" s="194"/>
      <c r="J176" s="10"/>
      <c r="K176" s="223"/>
      <c r="L176" s="13"/>
      <c r="M176" s="10"/>
      <c r="N176" s="13"/>
      <c r="O176" s="10"/>
      <c r="P176" s="207"/>
    </row>
    <row r="177" spans="1:16" ht="46.5" customHeight="1">
      <c r="A177" s="263" t="s">
        <v>124</v>
      </c>
      <c r="B177" s="264"/>
      <c r="C177" s="264"/>
      <c r="D177" s="265"/>
      <c r="E177" s="2" t="s">
        <v>194</v>
      </c>
      <c r="F177" s="222">
        <v>273500</v>
      </c>
      <c r="G177" s="266" t="s">
        <v>72</v>
      </c>
      <c r="H177" s="267"/>
      <c r="I177" s="194">
        <v>1.8</v>
      </c>
      <c r="J177" s="241">
        <v>10.1</v>
      </c>
      <c r="K177" s="223">
        <v>10.7</v>
      </c>
      <c r="L177" s="242"/>
      <c r="M177" s="223">
        <v>10.7</v>
      </c>
      <c r="N177" s="242"/>
      <c r="O177" s="223">
        <v>10.7</v>
      </c>
      <c r="P177" s="194"/>
    </row>
    <row r="178" spans="1:16" ht="24" customHeight="1">
      <c r="A178" s="277" t="s">
        <v>333</v>
      </c>
      <c r="B178" s="278"/>
      <c r="C178" s="278"/>
      <c r="D178" s="279"/>
      <c r="E178" s="8"/>
      <c r="F178" s="7">
        <v>28</v>
      </c>
      <c r="G178" s="266" t="s">
        <v>72</v>
      </c>
      <c r="H178" s="267"/>
      <c r="I178" s="194"/>
      <c r="J178" s="175">
        <f>J179+J180+J181</f>
        <v>0</v>
      </c>
      <c r="K178" s="175">
        <f>K179+K180+K181</f>
        <v>0</v>
      </c>
      <c r="L178" s="176"/>
      <c r="M178" s="175">
        <f>M179+M180+M181</f>
        <v>0</v>
      </c>
      <c r="N178" s="176"/>
      <c r="O178" s="175">
        <f>O179+O180+O181</f>
        <v>0</v>
      </c>
      <c r="P178" s="192"/>
    </row>
    <row r="179" spans="1:16" ht="21" customHeight="1">
      <c r="A179" s="270" t="s">
        <v>306</v>
      </c>
      <c r="B179" s="271"/>
      <c r="C179" s="271"/>
      <c r="D179" s="272"/>
      <c r="E179" s="94" t="s">
        <v>309</v>
      </c>
      <c r="F179" s="222">
        <v>281360</v>
      </c>
      <c r="G179" s="266" t="s">
        <v>72</v>
      </c>
      <c r="H179" s="267"/>
      <c r="I179" s="194"/>
      <c r="J179" s="241"/>
      <c r="K179" s="241"/>
      <c r="L179" s="242"/>
      <c r="M179" s="241"/>
      <c r="N179" s="242"/>
      <c r="O179" s="241"/>
      <c r="P179" s="194"/>
    </row>
    <row r="180" spans="1:16" ht="35.25" customHeight="1">
      <c r="A180" s="350" t="s">
        <v>307</v>
      </c>
      <c r="B180" s="264"/>
      <c r="C180" s="264"/>
      <c r="D180" s="265"/>
      <c r="E180" s="2" t="s">
        <v>198</v>
      </c>
      <c r="F180" s="222">
        <v>281361</v>
      </c>
      <c r="G180" s="266" t="s">
        <v>72</v>
      </c>
      <c r="H180" s="267"/>
      <c r="I180" s="194"/>
      <c r="J180" s="241"/>
      <c r="K180" s="241"/>
      <c r="L180" s="242"/>
      <c r="M180" s="241"/>
      <c r="N180" s="242"/>
      <c r="O180" s="241"/>
      <c r="P180" s="194"/>
    </row>
    <row r="181" spans="1:16" ht="35.25" customHeight="1">
      <c r="A181" s="350" t="s">
        <v>308</v>
      </c>
      <c r="B181" s="264"/>
      <c r="C181" s="264"/>
      <c r="D181" s="265"/>
      <c r="E181" s="2" t="s">
        <v>199</v>
      </c>
      <c r="F181" s="222">
        <v>281362</v>
      </c>
      <c r="G181" s="266" t="s">
        <v>72</v>
      </c>
      <c r="H181" s="267"/>
      <c r="I181" s="194"/>
      <c r="J181" s="241"/>
      <c r="K181" s="241"/>
      <c r="L181" s="242"/>
      <c r="M181" s="241"/>
      <c r="N181" s="242"/>
      <c r="O181" s="241"/>
      <c r="P181" s="194"/>
    </row>
    <row r="182" spans="1:16" ht="34.5" customHeight="1">
      <c r="A182" s="263" t="s">
        <v>182</v>
      </c>
      <c r="B182" s="264"/>
      <c r="C182" s="264"/>
      <c r="D182" s="265"/>
      <c r="E182" s="2" t="s">
        <v>169</v>
      </c>
      <c r="F182" s="222">
        <v>281400</v>
      </c>
      <c r="G182" s="266" t="s">
        <v>72</v>
      </c>
      <c r="H182" s="267"/>
      <c r="I182" s="194"/>
      <c r="J182" s="241"/>
      <c r="K182" s="241"/>
      <c r="L182" s="242"/>
      <c r="M182" s="241"/>
      <c r="N182" s="242"/>
      <c r="O182" s="241"/>
      <c r="P182" s="194"/>
    </row>
    <row r="183" spans="1:16" ht="25.5" customHeight="1">
      <c r="A183" s="277" t="s">
        <v>325</v>
      </c>
      <c r="B183" s="278"/>
      <c r="C183" s="278"/>
      <c r="D183" s="279"/>
      <c r="E183" s="8"/>
      <c r="F183" s="7">
        <v>31</v>
      </c>
      <c r="G183" s="266" t="s">
        <v>72</v>
      </c>
      <c r="H183" s="267"/>
      <c r="I183" s="192">
        <f>I184+I185+I186+I187+I188+I189</f>
        <v>270.79999999999995</v>
      </c>
      <c r="J183" s="175">
        <f>SUM(J184:J189)</f>
        <v>102.8</v>
      </c>
      <c r="K183" s="175">
        <f>SUM(K184:K189)</f>
        <v>80</v>
      </c>
      <c r="L183" s="176"/>
      <c r="M183" s="175">
        <f>SUM(M184:M189)</f>
        <v>80</v>
      </c>
      <c r="N183" s="176"/>
      <c r="O183" s="175">
        <f>SUM(O184:O189)</f>
        <v>80</v>
      </c>
      <c r="P183" s="192"/>
    </row>
    <row r="184" spans="1:16" ht="25.5" customHeight="1">
      <c r="A184" s="1" t="s">
        <v>145</v>
      </c>
      <c r="B184" s="206"/>
      <c r="C184" s="206"/>
      <c r="D184" s="207"/>
      <c r="E184" s="2" t="s">
        <v>146</v>
      </c>
      <c r="F184" s="222">
        <v>311120</v>
      </c>
      <c r="G184" s="266" t="s">
        <v>72</v>
      </c>
      <c r="H184" s="267"/>
      <c r="I184" s="194"/>
      <c r="J184" s="241"/>
      <c r="K184" s="223"/>
      <c r="L184" s="242"/>
      <c r="M184" s="223"/>
      <c r="N184" s="242"/>
      <c r="O184" s="223"/>
      <c r="P184" s="194"/>
    </row>
    <row r="185" spans="1:16" ht="25.5" customHeight="1">
      <c r="A185" s="1" t="s">
        <v>357</v>
      </c>
      <c r="B185" s="206"/>
      <c r="C185" s="206"/>
      <c r="D185" s="207"/>
      <c r="E185" s="2" t="s">
        <v>144</v>
      </c>
      <c r="F185" s="222">
        <v>314110</v>
      </c>
      <c r="G185" s="266" t="s">
        <v>72</v>
      </c>
      <c r="H185" s="267"/>
      <c r="I185" s="194">
        <v>193.7</v>
      </c>
      <c r="J185" s="241">
        <v>50</v>
      </c>
      <c r="K185" s="223">
        <v>50</v>
      </c>
      <c r="L185" s="242"/>
      <c r="M185" s="223">
        <v>50</v>
      </c>
      <c r="N185" s="242"/>
      <c r="O185" s="223">
        <v>50</v>
      </c>
      <c r="P185" s="194"/>
    </row>
    <row r="186" spans="1:16" ht="19.5" customHeight="1">
      <c r="A186" s="358" t="s">
        <v>192</v>
      </c>
      <c r="B186" s="359"/>
      <c r="C186" s="359"/>
      <c r="D186" s="360"/>
      <c r="E186" s="2" t="s">
        <v>144</v>
      </c>
      <c r="F186" s="222">
        <v>315110</v>
      </c>
      <c r="G186" s="266" t="s">
        <v>72</v>
      </c>
      <c r="H186" s="267"/>
      <c r="I186" s="194"/>
      <c r="J186" s="241"/>
      <c r="K186" s="223"/>
      <c r="L186" s="242"/>
      <c r="M186" s="223"/>
      <c r="N186" s="242"/>
      <c r="O186" s="223"/>
      <c r="P186" s="194"/>
    </row>
    <row r="187" spans="1:16" ht="34.5" customHeight="1">
      <c r="A187" s="358" t="s">
        <v>193</v>
      </c>
      <c r="B187" s="359"/>
      <c r="C187" s="359"/>
      <c r="D187" s="360"/>
      <c r="E187" s="2" t="s">
        <v>144</v>
      </c>
      <c r="F187" s="222">
        <v>316110</v>
      </c>
      <c r="G187" s="266" t="s">
        <v>72</v>
      </c>
      <c r="H187" s="267"/>
      <c r="I187" s="194">
        <v>55.2</v>
      </c>
      <c r="J187" s="241">
        <v>42.8</v>
      </c>
      <c r="K187" s="223">
        <v>20</v>
      </c>
      <c r="L187" s="242"/>
      <c r="M187" s="223">
        <v>20</v>
      </c>
      <c r="N187" s="242"/>
      <c r="O187" s="223">
        <v>20</v>
      </c>
      <c r="P187" s="194"/>
    </row>
    <row r="188" spans="1:16" ht="34.5" customHeight="1">
      <c r="A188" s="358" t="s">
        <v>358</v>
      </c>
      <c r="B188" s="359"/>
      <c r="C188" s="359"/>
      <c r="D188" s="360"/>
      <c r="E188" s="2" t="s">
        <v>144</v>
      </c>
      <c r="F188" s="222">
        <v>317110</v>
      </c>
      <c r="G188" s="266" t="s">
        <v>72</v>
      </c>
      <c r="H188" s="267"/>
      <c r="I188" s="194">
        <v>21.9</v>
      </c>
      <c r="J188" s="23">
        <v>10</v>
      </c>
      <c r="K188" s="223">
        <v>10</v>
      </c>
      <c r="L188" s="24"/>
      <c r="M188" s="223">
        <v>10</v>
      </c>
      <c r="N188" s="24"/>
      <c r="O188" s="223">
        <v>10</v>
      </c>
      <c r="P188" s="204"/>
    </row>
    <row r="189" spans="1:16" ht="19.5" customHeight="1">
      <c r="A189" s="358" t="s">
        <v>322</v>
      </c>
      <c r="B189" s="359"/>
      <c r="C189" s="359"/>
      <c r="D189" s="360"/>
      <c r="E189" s="2" t="s">
        <v>144</v>
      </c>
      <c r="F189" s="222">
        <v>318110</v>
      </c>
      <c r="G189" s="266" t="s">
        <v>72</v>
      </c>
      <c r="H189" s="267"/>
      <c r="I189" s="194"/>
      <c r="J189" s="23"/>
      <c r="K189" s="223"/>
      <c r="L189" s="24"/>
      <c r="M189" s="223"/>
      <c r="N189" s="24"/>
      <c r="O189" s="223"/>
      <c r="P189" s="204"/>
    </row>
    <row r="190" spans="1:16" ht="21.75" customHeight="1">
      <c r="A190" s="277" t="s">
        <v>324</v>
      </c>
      <c r="B190" s="278"/>
      <c r="C190" s="278"/>
      <c r="D190" s="279"/>
      <c r="E190" s="8"/>
      <c r="F190" s="7">
        <v>33</v>
      </c>
      <c r="G190" s="266" t="s">
        <v>72</v>
      </c>
      <c r="H190" s="267"/>
      <c r="I190" s="175">
        <f>I191+I192+I193+I194+I195+I196+I198+I199</f>
        <v>292.7</v>
      </c>
      <c r="J190" s="175">
        <f>J191+J192+J193+J194+J195+J196+J198+J199</f>
        <v>580.79999999999995</v>
      </c>
      <c r="K190" s="175">
        <f>SUM(K191:K199)</f>
        <v>472.59999999999997</v>
      </c>
      <c r="L190" s="176"/>
      <c r="M190" s="175">
        <f>SUM(M191:M199)</f>
        <v>498.09999999999997</v>
      </c>
      <c r="N190" s="176"/>
      <c r="O190" s="175">
        <f>SUM(O191:O199)</f>
        <v>516.6</v>
      </c>
      <c r="P190" s="192"/>
    </row>
    <row r="191" spans="1:16" ht="26.25" customHeight="1">
      <c r="A191" s="1" t="s">
        <v>134</v>
      </c>
      <c r="B191" s="206"/>
      <c r="C191" s="206"/>
      <c r="D191" s="207"/>
      <c r="E191" s="2" t="s">
        <v>180</v>
      </c>
      <c r="F191" s="222">
        <v>331110</v>
      </c>
      <c r="G191" s="266" t="s">
        <v>72</v>
      </c>
      <c r="H191" s="267"/>
      <c r="I191" s="194">
        <v>15.1</v>
      </c>
      <c r="J191" s="10">
        <v>25.5</v>
      </c>
      <c r="K191" s="223">
        <v>25.5</v>
      </c>
      <c r="L191" s="13"/>
      <c r="M191" s="223">
        <v>25.5</v>
      </c>
      <c r="N191" s="13"/>
      <c r="O191" s="223">
        <v>25.5</v>
      </c>
      <c r="P191" s="207"/>
    </row>
    <row r="192" spans="1:16" ht="19.5" customHeight="1">
      <c r="A192" s="1" t="s">
        <v>135</v>
      </c>
      <c r="B192" s="206"/>
      <c r="C192" s="206"/>
      <c r="D192" s="207"/>
      <c r="E192" s="2" t="s">
        <v>163</v>
      </c>
      <c r="F192" s="222">
        <v>332110</v>
      </c>
      <c r="G192" s="266" t="s">
        <v>72</v>
      </c>
      <c r="H192" s="267"/>
      <c r="I192" s="194"/>
      <c r="J192" s="241"/>
      <c r="K192" s="223"/>
      <c r="L192" s="242"/>
      <c r="M192" s="223"/>
      <c r="N192" s="242"/>
      <c r="O192" s="223"/>
      <c r="P192" s="194"/>
    </row>
    <row r="193" spans="1:16" ht="17.25" customHeight="1">
      <c r="A193" s="270" t="s">
        <v>130</v>
      </c>
      <c r="B193" s="271"/>
      <c r="C193" s="271"/>
      <c r="D193" s="272"/>
      <c r="E193" s="2" t="s">
        <v>160</v>
      </c>
      <c r="F193" s="222">
        <v>333110</v>
      </c>
      <c r="G193" s="266" t="s">
        <v>72</v>
      </c>
      <c r="H193" s="267"/>
      <c r="I193" s="194"/>
      <c r="J193" s="241"/>
      <c r="K193" s="223"/>
      <c r="L193" s="242"/>
      <c r="M193" s="223"/>
      <c r="N193" s="242"/>
      <c r="O193" s="223"/>
      <c r="P193" s="194"/>
    </row>
    <row r="194" spans="1:16" ht="17.25" customHeight="1">
      <c r="A194" s="1" t="s">
        <v>178</v>
      </c>
      <c r="B194" s="206"/>
      <c r="C194" s="206"/>
      <c r="D194" s="207"/>
      <c r="E194" s="2" t="s">
        <v>161</v>
      </c>
      <c r="F194" s="222">
        <v>334110</v>
      </c>
      <c r="G194" s="266" t="s">
        <v>72</v>
      </c>
      <c r="H194" s="267"/>
      <c r="I194" s="194">
        <v>41.9</v>
      </c>
      <c r="J194" s="241">
        <v>77.3</v>
      </c>
      <c r="K194" s="223">
        <v>81.7</v>
      </c>
      <c r="L194" s="242"/>
      <c r="M194" s="223">
        <v>81.7</v>
      </c>
      <c r="N194" s="242"/>
      <c r="O194" s="223">
        <v>81.7</v>
      </c>
      <c r="P194" s="194"/>
    </row>
    <row r="195" spans="1:16" ht="33.75" customHeight="1">
      <c r="A195" s="263" t="s">
        <v>177</v>
      </c>
      <c r="B195" s="264"/>
      <c r="C195" s="264"/>
      <c r="D195" s="265"/>
      <c r="E195" s="2" t="s">
        <v>159</v>
      </c>
      <c r="F195" s="222">
        <v>335110</v>
      </c>
      <c r="G195" s="266" t="s">
        <v>72</v>
      </c>
      <c r="H195" s="267"/>
      <c r="I195" s="194"/>
      <c r="J195" s="241"/>
      <c r="K195" s="223"/>
      <c r="L195" s="242"/>
      <c r="M195" s="223"/>
      <c r="N195" s="242"/>
      <c r="O195" s="223"/>
      <c r="P195" s="194"/>
    </row>
    <row r="196" spans="1:16" ht="32.25" customHeight="1">
      <c r="A196" s="350" t="s">
        <v>129</v>
      </c>
      <c r="B196" s="264"/>
      <c r="C196" s="264"/>
      <c r="D196" s="265"/>
      <c r="E196" s="2" t="s">
        <v>157</v>
      </c>
      <c r="F196" s="222">
        <v>336110</v>
      </c>
      <c r="G196" s="266" t="s">
        <v>72</v>
      </c>
      <c r="H196" s="267"/>
      <c r="I196" s="194">
        <v>88.8</v>
      </c>
      <c r="J196" s="241">
        <v>78.099999999999994</v>
      </c>
      <c r="K196" s="223">
        <v>115.3</v>
      </c>
      <c r="L196" s="242"/>
      <c r="M196" s="223">
        <v>115.3</v>
      </c>
      <c r="N196" s="242"/>
      <c r="O196" s="223">
        <v>115.3</v>
      </c>
      <c r="P196" s="194"/>
    </row>
    <row r="197" spans="1:16" ht="32.25" customHeight="1">
      <c r="A197" s="264" t="s">
        <v>604</v>
      </c>
      <c r="B197" s="264"/>
      <c r="C197" s="264"/>
      <c r="D197" s="265"/>
      <c r="E197" s="2"/>
      <c r="F197" s="222">
        <v>337110</v>
      </c>
      <c r="G197" s="266" t="s">
        <v>72</v>
      </c>
      <c r="H197" s="267"/>
      <c r="I197" s="194"/>
      <c r="J197" s="241"/>
      <c r="K197" s="223">
        <v>5</v>
      </c>
      <c r="L197" s="242"/>
      <c r="M197" s="223">
        <v>5</v>
      </c>
      <c r="N197" s="242"/>
      <c r="O197" s="223">
        <v>5</v>
      </c>
      <c r="P197" s="194"/>
    </row>
    <row r="198" spans="1:16" ht="24" customHeight="1">
      <c r="A198" s="1" t="s">
        <v>136</v>
      </c>
      <c r="B198" s="206"/>
      <c r="C198" s="206"/>
      <c r="D198" s="207"/>
      <c r="E198" s="2" t="s">
        <v>164</v>
      </c>
      <c r="F198" s="222">
        <v>338110</v>
      </c>
      <c r="G198" s="266" t="s">
        <v>72</v>
      </c>
      <c r="H198" s="267"/>
      <c r="I198" s="194">
        <v>129.19999999999999</v>
      </c>
      <c r="J198" s="241">
        <v>348.2</v>
      </c>
      <c r="K198" s="223">
        <v>193.4</v>
      </c>
      <c r="L198" s="242"/>
      <c r="M198" s="223">
        <v>218.9</v>
      </c>
      <c r="N198" s="242"/>
      <c r="O198" s="223">
        <v>237.4</v>
      </c>
      <c r="P198" s="194"/>
    </row>
    <row r="199" spans="1:16" ht="19.5" customHeight="1">
      <c r="A199" s="26" t="s">
        <v>441</v>
      </c>
      <c r="B199" s="206" t="s">
        <v>442</v>
      </c>
      <c r="C199" s="206"/>
      <c r="D199" s="207"/>
      <c r="E199" s="2"/>
      <c r="F199" s="222">
        <v>339110</v>
      </c>
      <c r="G199" s="266" t="s">
        <v>72</v>
      </c>
      <c r="H199" s="267"/>
      <c r="I199" s="194">
        <v>17.7</v>
      </c>
      <c r="J199" s="241">
        <v>51.7</v>
      </c>
      <c r="K199" s="223">
        <v>51.7</v>
      </c>
      <c r="L199" s="242"/>
      <c r="M199" s="223">
        <v>51.7</v>
      </c>
      <c r="N199" s="13"/>
      <c r="O199" s="223">
        <v>51.7</v>
      </c>
      <c r="P199" s="194"/>
    </row>
    <row r="200" spans="1:16" ht="38.25" customHeight="1">
      <c r="A200" s="399" t="s">
        <v>337</v>
      </c>
      <c r="B200" s="400"/>
      <c r="C200" s="400"/>
      <c r="D200" s="401"/>
      <c r="E200" s="8" t="s">
        <v>338</v>
      </c>
      <c r="F200" s="222"/>
      <c r="G200" s="266" t="s">
        <v>72</v>
      </c>
      <c r="H200" s="267"/>
      <c r="I200" s="3">
        <f>I201+I205</f>
        <v>227.7</v>
      </c>
      <c r="J200" s="3">
        <f>J201+J205</f>
        <v>270</v>
      </c>
      <c r="K200" s="3">
        <f>K201+K205</f>
        <v>300</v>
      </c>
      <c r="L200" s="176"/>
      <c r="M200" s="3">
        <f>M201+M205</f>
        <v>300</v>
      </c>
      <c r="N200" s="12"/>
      <c r="O200" s="3">
        <f>O201+O205</f>
        <v>300</v>
      </c>
      <c r="P200" s="194"/>
    </row>
    <row r="201" spans="1:16" ht="19.5" customHeight="1">
      <c r="A201" s="414" t="s">
        <v>128</v>
      </c>
      <c r="B201" s="415"/>
      <c r="C201" s="415"/>
      <c r="D201" s="416"/>
      <c r="E201" s="2" t="s">
        <v>229</v>
      </c>
      <c r="F201" s="7">
        <v>22</v>
      </c>
      <c r="G201" s="266" t="s">
        <v>72</v>
      </c>
      <c r="H201" s="267"/>
      <c r="I201" s="3">
        <f>I202+I203</f>
        <v>224</v>
      </c>
      <c r="J201" s="3">
        <f>J202+J203</f>
        <v>220</v>
      </c>
      <c r="K201" s="3">
        <f>K202+K203+K204</f>
        <v>300</v>
      </c>
      <c r="L201" s="176"/>
      <c r="M201" s="3">
        <f>M202+M203+M204</f>
        <v>300</v>
      </c>
      <c r="N201" s="12"/>
      <c r="O201" s="3">
        <f>O202+O203+O204</f>
        <v>300</v>
      </c>
      <c r="P201" s="194"/>
    </row>
    <row r="202" spans="1:16" ht="19.5" customHeight="1">
      <c r="A202" s="1" t="s">
        <v>188</v>
      </c>
      <c r="B202" s="206"/>
      <c r="C202" s="206"/>
      <c r="D202" s="207"/>
      <c r="E202" s="2" t="s">
        <v>388</v>
      </c>
      <c r="F202" s="222">
        <v>222710</v>
      </c>
      <c r="G202" s="266" t="s">
        <v>72</v>
      </c>
      <c r="H202" s="267"/>
      <c r="I202" s="194"/>
      <c r="J202" s="241"/>
      <c r="K202" s="223"/>
      <c r="L202" s="242"/>
      <c r="M202" s="10"/>
      <c r="N202" s="13"/>
      <c r="O202" s="241"/>
      <c r="P202" s="242"/>
    </row>
    <row r="203" spans="1:16" ht="19.5" customHeight="1">
      <c r="A203" s="1" t="s">
        <v>189</v>
      </c>
      <c r="B203" s="206"/>
      <c r="C203" s="206"/>
      <c r="D203" s="207"/>
      <c r="E203" s="2" t="s">
        <v>389</v>
      </c>
      <c r="F203" s="222">
        <v>222720</v>
      </c>
      <c r="G203" s="266" t="s">
        <v>72</v>
      </c>
      <c r="H203" s="267"/>
      <c r="I203" s="242">
        <v>224</v>
      </c>
      <c r="J203" s="241">
        <v>220</v>
      </c>
      <c r="K203" s="223">
        <v>220</v>
      </c>
      <c r="L203" s="242"/>
      <c r="M203" s="223">
        <v>220</v>
      </c>
      <c r="N203" s="13"/>
      <c r="O203" s="223">
        <v>220</v>
      </c>
      <c r="P203" s="194"/>
    </row>
    <row r="204" spans="1:16" ht="19.5" customHeight="1">
      <c r="A204" s="263" t="s">
        <v>181</v>
      </c>
      <c r="B204" s="264"/>
      <c r="C204" s="264"/>
      <c r="D204" s="265"/>
      <c r="E204" s="8"/>
      <c r="F204" s="222">
        <v>222990</v>
      </c>
      <c r="G204" s="266" t="s">
        <v>72</v>
      </c>
      <c r="H204" s="267"/>
      <c r="I204" s="3"/>
      <c r="J204" s="3"/>
      <c r="K204" s="223">
        <v>80</v>
      </c>
      <c r="L204" s="242"/>
      <c r="M204" s="223">
        <v>80</v>
      </c>
      <c r="N204" s="13"/>
      <c r="O204" s="223">
        <v>80</v>
      </c>
      <c r="P204" s="194"/>
    </row>
    <row r="205" spans="1:16" ht="19.5" customHeight="1">
      <c r="A205" s="277" t="s">
        <v>324</v>
      </c>
      <c r="B205" s="278"/>
      <c r="C205" s="278"/>
      <c r="D205" s="279"/>
      <c r="E205" s="8"/>
      <c r="F205" s="7">
        <v>33</v>
      </c>
      <c r="G205" s="266" t="s">
        <v>72</v>
      </c>
      <c r="H205" s="267"/>
      <c r="I205" s="192">
        <f>I206</f>
        <v>3.7</v>
      </c>
      <c r="J205" s="175">
        <v>50</v>
      </c>
      <c r="K205" s="3"/>
      <c r="L205" s="176"/>
      <c r="M205" s="175"/>
      <c r="N205" s="12"/>
      <c r="O205" s="175"/>
      <c r="P205" s="194"/>
    </row>
    <row r="206" spans="1:16" ht="19.5" customHeight="1">
      <c r="A206" s="411" t="s">
        <v>133</v>
      </c>
      <c r="B206" s="412"/>
      <c r="C206" s="412"/>
      <c r="D206" s="413"/>
      <c r="E206" s="2" t="s">
        <v>163</v>
      </c>
      <c r="F206" s="222">
        <v>331110</v>
      </c>
      <c r="G206" s="266" t="s">
        <v>72</v>
      </c>
      <c r="H206" s="267"/>
      <c r="I206" s="194">
        <v>3.7</v>
      </c>
      <c r="J206" s="241">
        <v>50</v>
      </c>
      <c r="K206" s="223"/>
      <c r="L206" s="242"/>
      <c r="M206" s="241"/>
      <c r="N206" s="13"/>
      <c r="O206" s="241"/>
      <c r="P206" s="194"/>
    </row>
    <row r="207" spans="1:16" ht="22.15" customHeight="1">
      <c r="A207" s="314" t="s">
        <v>239</v>
      </c>
      <c r="B207" s="314"/>
      <c r="C207" s="314"/>
      <c r="D207" s="314"/>
      <c r="E207" s="314"/>
      <c r="F207" s="314"/>
      <c r="G207" s="314"/>
      <c r="H207" s="314"/>
      <c r="I207" s="314"/>
      <c r="J207" s="314"/>
      <c r="K207" s="314"/>
      <c r="L207" s="314"/>
      <c r="M207" s="314"/>
      <c r="N207" s="314"/>
      <c r="O207" s="314"/>
      <c r="P207" s="314"/>
    </row>
    <row r="208" spans="1:16" ht="19.899999999999999" hidden="1" customHeight="1">
      <c r="A208" s="276" t="s">
        <v>59</v>
      </c>
      <c r="B208" s="276"/>
      <c r="C208" s="276"/>
      <c r="D208" s="276"/>
      <c r="E208" s="276" t="s">
        <v>58</v>
      </c>
      <c r="F208" s="276"/>
      <c r="G208" s="276"/>
      <c r="H208" s="276"/>
      <c r="I208" s="351" t="s">
        <v>98</v>
      </c>
      <c r="J208" s="351" t="s">
        <v>97</v>
      </c>
      <c r="K208" s="351" t="s">
        <v>96</v>
      </c>
      <c r="L208" s="209">
        <v>2015</v>
      </c>
      <c r="M208" s="351" t="s">
        <v>94</v>
      </c>
      <c r="N208" s="208">
        <v>2016</v>
      </c>
      <c r="O208" s="208">
        <v>2017</v>
      </c>
      <c r="P208" s="208">
        <v>2018</v>
      </c>
    </row>
    <row r="209" spans="1:16" ht="66" hidden="1" customHeight="1">
      <c r="A209" s="276"/>
      <c r="B209" s="276"/>
      <c r="C209" s="276"/>
      <c r="D209" s="276"/>
      <c r="E209" s="2" t="s">
        <v>99</v>
      </c>
      <c r="F209" s="208" t="s">
        <v>92</v>
      </c>
      <c r="G209" s="228" t="s">
        <v>70</v>
      </c>
      <c r="H209" s="222" t="s">
        <v>93</v>
      </c>
      <c r="I209" s="351"/>
      <c r="J209" s="351"/>
      <c r="K209" s="351"/>
      <c r="L209" s="65" t="s">
        <v>95</v>
      </c>
      <c r="M209" s="351"/>
      <c r="N209" s="228" t="s">
        <v>70</v>
      </c>
      <c r="O209" s="228" t="s">
        <v>71</v>
      </c>
      <c r="P209" s="228" t="s">
        <v>71</v>
      </c>
    </row>
    <row r="210" spans="1:16" hidden="1">
      <c r="A210" s="273">
        <v>1</v>
      </c>
      <c r="B210" s="274"/>
      <c r="C210" s="274"/>
      <c r="D210" s="275"/>
      <c r="E210" s="2">
        <v>2</v>
      </c>
      <c r="F210" s="208">
        <v>3</v>
      </c>
      <c r="G210" s="208">
        <v>4</v>
      </c>
      <c r="H210" s="208">
        <v>5</v>
      </c>
      <c r="I210" s="208">
        <v>6</v>
      </c>
      <c r="J210" s="208">
        <v>7</v>
      </c>
      <c r="K210" s="208">
        <v>8</v>
      </c>
      <c r="L210" s="208">
        <v>9</v>
      </c>
      <c r="M210" s="208" t="s">
        <v>100</v>
      </c>
      <c r="N210" s="208">
        <v>11</v>
      </c>
      <c r="O210" s="208">
        <v>12</v>
      </c>
      <c r="P210" s="208">
        <v>13</v>
      </c>
    </row>
    <row r="211" spans="1:16" ht="22.9" hidden="1" customHeight="1">
      <c r="A211" s="268"/>
      <c r="B211" s="262"/>
      <c r="C211" s="262"/>
      <c r="D211" s="269"/>
      <c r="E211" s="92"/>
      <c r="F211" s="18"/>
      <c r="G211" s="18"/>
      <c r="H211" s="18"/>
      <c r="I211" s="18"/>
      <c r="J211" s="18"/>
      <c r="K211" s="18"/>
      <c r="L211" s="18"/>
      <c r="M211" s="18"/>
      <c r="N211" s="18"/>
      <c r="O211" s="18"/>
      <c r="P211" s="18"/>
    </row>
    <row r="212" spans="1:16" ht="22.9" hidden="1" customHeight="1">
      <c r="A212" s="268"/>
      <c r="B212" s="262"/>
      <c r="C212" s="262"/>
      <c r="D212" s="269"/>
      <c r="E212" s="92"/>
      <c r="F212" s="18"/>
      <c r="G212" s="18"/>
      <c r="H212" s="18"/>
      <c r="I212" s="18"/>
      <c r="J212" s="18"/>
      <c r="K212" s="18"/>
      <c r="L212" s="18"/>
      <c r="M212" s="18"/>
      <c r="N212" s="18"/>
      <c r="O212" s="18"/>
      <c r="P212" s="18"/>
    </row>
    <row r="213" spans="1:16" s="66" customFormat="1" ht="24.6" customHeight="1">
      <c r="A213" s="248" t="s">
        <v>636</v>
      </c>
      <c r="B213" s="249"/>
      <c r="C213" s="249"/>
      <c r="D213" s="249"/>
      <c r="E213" s="249"/>
      <c r="F213" s="249"/>
      <c r="G213" s="249"/>
      <c r="H213" s="249"/>
      <c r="I213" s="249"/>
      <c r="J213" s="249"/>
      <c r="K213" s="249"/>
      <c r="L213" s="249"/>
      <c r="M213" s="249"/>
      <c r="N213" s="249"/>
      <c r="O213" s="249"/>
      <c r="P213" s="250"/>
    </row>
    <row r="214" spans="1:16" s="66" customFormat="1" ht="24.6" customHeight="1">
      <c r="A214" s="251" t="s">
        <v>612</v>
      </c>
      <c r="B214" s="252"/>
      <c r="C214" s="252"/>
      <c r="D214" s="252"/>
      <c r="E214" s="252"/>
      <c r="F214" s="252"/>
      <c r="G214" s="252"/>
      <c r="H214" s="252"/>
      <c r="I214" s="252"/>
      <c r="J214" s="252"/>
      <c r="K214" s="252"/>
      <c r="L214" s="252"/>
      <c r="M214" s="252"/>
      <c r="N214" s="252"/>
      <c r="O214" s="252"/>
      <c r="P214" s="253"/>
    </row>
    <row r="215" spans="1:16" s="66" customFormat="1" ht="24.6" customHeight="1">
      <c r="A215" s="251" t="s">
        <v>613</v>
      </c>
      <c r="B215" s="252"/>
      <c r="C215" s="252"/>
      <c r="D215" s="252"/>
      <c r="E215" s="252"/>
      <c r="F215" s="252"/>
      <c r="G215" s="252"/>
      <c r="H215" s="252"/>
      <c r="I215" s="252"/>
      <c r="J215" s="252"/>
      <c r="K215" s="252"/>
      <c r="L215" s="252"/>
      <c r="M215" s="252"/>
      <c r="N215" s="252"/>
      <c r="O215" s="252"/>
      <c r="P215" s="253"/>
    </row>
    <row r="216" spans="1:16" s="66" customFormat="1" ht="24.6" customHeight="1">
      <c r="A216" s="254" t="s">
        <v>101</v>
      </c>
      <c r="B216" s="255"/>
      <c r="C216" s="255"/>
      <c r="D216" s="255"/>
      <c r="E216" s="255"/>
      <c r="F216" s="255"/>
      <c r="G216" s="255"/>
      <c r="H216" s="255"/>
      <c r="I216" s="255"/>
      <c r="J216" s="255"/>
      <c r="K216" s="255"/>
      <c r="L216" s="255"/>
      <c r="M216" s="255"/>
      <c r="N216" s="255"/>
      <c r="O216" s="255"/>
      <c r="P216" s="256"/>
    </row>
    <row r="218" spans="1:16" ht="38.450000000000003" customHeight="1">
      <c r="A218" s="257" t="s">
        <v>472</v>
      </c>
      <c r="B218" s="257"/>
      <c r="C218" s="257"/>
      <c r="D218" s="257"/>
      <c r="E218" s="257"/>
      <c r="F218" s="257"/>
      <c r="G218" s="257"/>
      <c r="H218" s="257"/>
      <c r="I218" s="257"/>
      <c r="J218" s="257"/>
      <c r="K218" s="257"/>
      <c r="L218" s="257"/>
      <c r="M218" s="257"/>
      <c r="N218" s="257"/>
      <c r="O218" s="257"/>
      <c r="P218" s="257"/>
    </row>
  </sheetData>
  <mergeCells count="353">
    <mergeCell ref="K147:L147"/>
    <mergeCell ref="A197:D197"/>
    <mergeCell ref="G197:H197"/>
    <mergeCell ref="G132:H132"/>
    <mergeCell ref="G130:H130"/>
    <mergeCell ref="E88:F88"/>
    <mergeCell ref="G121:H121"/>
    <mergeCell ref="A122:D122"/>
    <mergeCell ref="A91:D91"/>
    <mergeCell ref="G91:H91"/>
    <mergeCell ref="A92:D92"/>
    <mergeCell ref="G92:H92"/>
    <mergeCell ref="A93:D93"/>
    <mergeCell ref="G93:H93"/>
    <mergeCell ref="G95:H95"/>
    <mergeCell ref="G106:H106"/>
    <mergeCell ref="A94:D94"/>
    <mergeCell ref="G88:H88"/>
    <mergeCell ref="A90:D90"/>
    <mergeCell ref="G101:H101"/>
    <mergeCell ref="G97:H97"/>
    <mergeCell ref="G102:H102"/>
    <mergeCell ref="G142:H142"/>
    <mergeCell ref="G133:H133"/>
    <mergeCell ref="G140:H140"/>
    <mergeCell ref="G139:H139"/>
    <mergeCell ref="A87:P87"/>
    <mergeCell ref="A88:D89"/>
    <mergeCell ref="A121:D121"/>
    <mergeCell ref="A131:D131"/>
    <mergeCell ref="A124:D124"/>
    <mergeCell ref="G124:H124"/>
    <mergeCell ref="K88:L88"/>
    <mergeCell ref="M88:N88"/>
    <mergeCell ref="O88:P88"/>
    <mergeCell ref="G89:H89"/>
    <mergeCell ref="M89:N89"/>
    <mergeCell ref="O89:P89"/>
    <mergeCell ref="K89:L89"/>
    <mergeCell ref="G109:H109"/>
    <mergeCell ref="G112:H112"/>
    <mergeCell ref="G98:H98"/>
    <mergeCell ref="G94:H94"/>
    <mergeCell ref="A126:D126"/>
    <mergeCell ref="A130:D130"/>
    <mergeCell ref="A129:D129"/>
    <mergeCell ref="G114:H114"/>
    <mergeCell ref="G115:H115"/>
    <mergeCell ref="G191:H191"/>
    <mergeCell ref="A178:D178"/>
    <mergeCell ref="G192:H192"/>
    <mergeCell ref="G193:H193"/>
    <mergeCell ref="A183:D183"/>
    <mergeCell ref="G190:H190"/>
    <mergeCell ref="G187:H187"/>
    <mergeCell ref="G185:H185"/>
    <mergeCell ref="A188:D188"/>
    <mergeCell ref="G188:H188"/>
    <mergeCell ref="A182:D182"/>
    <mergeCell ref="G178:H178"/>
    <mergeCell ref="G179:H179"/>
    <mergeCell ref="G189:H189"/>
    <mergeCell ref="A189:D189"/>
    <mergeCell ref="G184:H184"/>
    <mergeCell ref="G186:H186"/>
    <mergeCell ref="G181:H181"/>
    <mergeCell ref="A179:D179"/>
    <mergeCell ref="A186:D186"/>
    <mergeCell ref="A180:D180"/>
    <mergeCell ref="A181:D181"/>
    <mergeCell ref="A218:P218"/>
    <mergeCell ref="A213:P213"/>
    <mergeCell ref="A214:P214"/>
    <mergeCell ref="K208:K209"/>
    <mergeCell ref="I208:I209"/>
    <mergeCell ref="J208:J209"/>
    <mergeCell ref="A210:D210"/>
    <mergeCell ref="A211:D211"/>
    <mergeCell ref="A216:P216"/>
    <mergeCell ref="A215:P215"/>
    <mergeCell ref="M208:M209"/>
    <mergeCell ref="A208:D209"/>
    <mergeCell ref="E208:H208"/>
    <mergeCell ref="A212:D212"/>
    <mergeCell ref="G166:H166"/>
    <mergeCell ref="G136:H136"/>
    <mergeCell ref="G137:H137"/>
    <mergeCell ref="A136:D136"/>
    <mergeCell ref="A139:D139"/>
    <mergeCell ref="G161:H161"/>
    <mergeCell ref="G177:H177"/>
    <mergeCell ref="G171:H171"/>
    <mergeCell ref="G175:H175"/>
    <mergeCell ref="G176:H176"/>
    <mergeCell ref="A176:D176"/>
    <mergeCell ref="A177:D177"/>
    <mergeCell ref="G157:H157"/>
    <mergeCell ref="G144:H144"/>
    <mergeCell ref="A142:D142"/>
    <mergeCell ref="G143:H143"/>
    <mergeCell ref="G168:H168"/>
    <mergeCell ref="G162:H162"/>
    <mergeCell ref="G163:H163"/>
    <mergeCell ref="G164:H164"/>
    <mergeCell ref="G165:H165"/>
    <mergeCell ref="G160:H160"/>
    <mergeCell ref="G174:H174"/>
    <mergeCell ref="G172:H172"/>
    <mergeCell ref="A207:P207"/>
    <mergeCell ref="G173:H173"/>
    <mergeCell ref="A187:D187"/>
    <mergeCell ref="C78:I78"/>
    <mergeCell ref="A147:D148"/>
    <mergeCell ref="G169:H169"/>
    <mergeCell ref="A135:D135"/>
    <mergeCell ref="G135:H135"/>
    <mergeCell ref="G182:H182"/>
    <mergeCell ref="G180:H180"/>
    <mergeCell ref="G183:H183"/>
    <mergeCell ref="G131:H131"/>
    <mergeCell ref="G156:H156"/>
    <mergeCell ref="G170:H170"/>
    <mergeCell ref="A141:D141"/>
    <mergeCell ref="A80:A85"/>
    <mergeCell ref="A133:D133"/>
    <mergeCell ref="G119:H119"/>
    <mergeCell ref="O148:P148"/>
    <mergeCell ref="C82:I82"/>
    <mergeCell ref="A144:D144"/>
    <mergeCell ref="M148:N148"/>
    <mergeCell ref="G152:H152"/>
    <mergeCell ref="O147:P147"/>
    <mergeCell ref="N1:P1"/>
    <mergeCell ref="E2:J2"/>
    <mergeCell ref="D3:L3"/>
    <mergeCell ref="G17:H17"/>
    <mergeCell ref="A7:C7"/>
    <mergeCell ref="D7:O7"/>
    <mergeCell ref="A8:C8"/>
    <mergeCell ref="D8:O8"/>
    <mergeCell ref="A6:C6"/>
    <mergeCell ref="D6:O6"/>
    <mergeCell ref="A16:D16"/>
    <mergeCell ref="M13:N13"/>
    <mergeCell ref="O13:P13"/>
    <mergeCell ref="G14:H14"/>
    <mergeCell ref="G16:H16"/>
    <mergeCell ref="A11:P11"/>
    <mergeCell ref="A13:D14"/>
    <mergeCell ref="E13:F13"/>
    <mergeCell ref="G13:H13"/>
    <mergeCell ref="K13:L13"/>
    <mergeCell ref="K14:L14"/>
    <mergeCell ref="O14:P14"/>
    <mergeCell ref="A15:D15"/>
    <mergeCell ref="G15:H15"/>
    <mergeCell ref="A23:D23"/>
    <mergeCell ref="G25:H25"/>
    <mergeCell ref="K26:L26"/>
    <mergeCell ref="K25:L25"/>
    <mergeCell ref="A25:B26"/>
    <mergeCell ref="G26:H26"/>
    <mergeCell ref="A20:D20"/>
    <mergeCell ref="A21:D21"/>
    <mergeCell ref="G21:H21"/>
    <mergeCell ref="C25:F25"/>
    <mergeCell ref="M14:N14"/>
    <mergeCell ref="I53:J53"/>
    <mergeCell ref="G48:H48"/>
    <mergeCell ref="A50:P50"/>
    <mergeCell ref="A43:C43"/>
    <mergeCell ref="E43:F43"/>
    <mergeCell ref="A47:C47"/>
    <mergeCell ref="A41:C41"/>
    <mergeCell ref="E41:F41"/>
    <mergeCell ref="G41:H41"/>
    <mergeCell ref="A46:C46"/>
    <mergeCell ref="E46:F46"/>
    <mergeCell ref="G46:H46"/>
    <mergeCell ref="G43:H43"/>
    <mergeCell ref="A44:C44"/>
    <mergeCell ref="E44:F44"/>
    <mergeCell ref="G44:H44"/>
    <mergeCell ref="A17:D17"/>
    <mergeCell ref="G19:H19"/>
    <mergeCell ref="M26:N26"/>
    <mergeCell ref="G22:H22"/>
    <mergeCell ref="A19:D19"/>
    <mergeCell ref="A22:D22"/>
    <mergeCell ref="G23:H23"/>
    <mergeCell ref="M25:N25"/>
    <mergeCell ref="O25:P25"/>
    <mergeCell ref="E42:F42"/>
    <mergeCell ref="A38:P38"/>
    <mergeCell ref="O26:P26"/>
    <mergeCell ref="G27:H27"/>
    <mergeCell ref="N39:P39"/>
    <mergeCell ref="K39:M39"/>
    <mergeCell ref="A27:B27"/>
    <mergeCell ref="A28:B28"/>
    <mergeCell ref="G28:H28"/>
    <mergeCell ref="A35:B35"/>
    <mergeCell ref="G35:H35"/>
    <mergeCell ref="A29:B29"/>
    <mergeCell ref="G29:H29"/>
    <mergeCell ref="A30:B30"/>
    <mergeCell ref="G30:H30"/>
    <mergeCell ref="G199:H199"/>
    <mergeCell ref="G134:H134"/>
    <mergeCell ref="G141:H141"/>
    <mergeCell ref="G138:H138"/>
    <mergeCell ref="A63:B63"/>
    <mergeCell ref="C63:N63"/>
    <mergeCell ref="A62:B62"/>
    <mergeCell ref="C62:N62"/>
    <mergeCell ref="A59:B59"/>
    <mergeCell ref="C80:I80"/>
    <mergeCell ref="C81:I81"/>
    <mergeCell ref="C75:I75"/>
    <mergeCell ref="C74:I74"/>
    <mergeCell ref="C77:I77"/>
    <mergeCell ref="A151:D151"/>
    <mergeCell ref="M147:N147"/>
    <mergeCell ref="A150:D150"/>
    <mergeCell ref="A152:D152"/>
    <mergeCell ref="G149:H149"/>
    <mergeCell ref="G151:H151"/>
    <mergeCell ref="A149:D149"/>
    <mergeCell ref="G150:H150"/>
    <mergeCell ref="A72:A73"/>
    <mergeCell ref="A128:D128"/>
    <mergeCell ref="A134:D134"/>
    <mergeCell ref="A153:D153"/>
    <mergeCell ref="G158:H158"/>
    <mergeCell ref="G154:H154"/>
    <mergeCell ref="G107:H107"/>
    <mergeCell ref="A57:B57"/>
    <mergeCell ref="A45:C45"/>
    <mergeCell ref="C61:N61"/>
    <mergeCell ref="I58:J58"/>
    <mergeCell ref="E48:F48"/>
    <mergeCell ref="A51:B52"/>
    <mergeCell ref="I55:J55"/>
    <mergeCell ref="A56:B56"/>
    <mergeCell ref="I51:J52"/>
    <mergeCell ref="A54:B54"/>
    <mergeCell ref="B72:B73"/>
    <mergeCell ref="A127:D127"/>
    <mergeCell ref="A125:D125"/>
    <mergeCell ref="A123:D123"/>
    <mergeCell ref="G155:H155"/>
    <mergeCell ref="G113:H113"/>
    <mergeCell ref="D69:P69"/>
    <mergeCell ref="O64:P64"/>
    <mergeCell ref="C72:I73"/>
    <mergeCell ref="A116:C116"/>
    <mergeCell ref="G116:H116"/>
    <mergeCell ref="G120:H120"/>
    <mergeCell ref="G99:H99"/>
    <mergeCell ref="G126:H126"/>
    <mergeCell ref="E45:F45"/>
    <mergeCell ref="A64:B64"/>
    <mergeCell ref="G42:H42"/>
    <mergeCell ref="A42:C42"/>
    <mergeCell ref="A69:C69"/>
    <mergeCell ref="G117:H117"/>
    <mergeCell ref="G105:H105"/>
    <mergeCell ref="A55:B55"/>
    <mergeCell ref="C84:I84"/>
    <mergeCell ref="C85:I85"/>
    <mergeCell ref="A68:C68"/>
    <mergeCell ref="D68:P68"/>
    <mergeCell ref="A67:C67"/>
    <mergeCell ref="D67:P67"/>
    <mergeCell ref="A66:P66"/>
    <mergeCell ref="C64:N64"/>
    <mergeCell ref="A71:P71"/>
    <mergeCell ref="O61:P61"/>
    <mergeCell ref="A60:P60"/>
    <mergeCell ref="G127:H127"/>
    <mergeCell ref="G125:H125"/>
    <mergeCell ref="G122:H122"/>
    <mergeCell ref="G123:H123"/>
    <mergeCell ref="G96:H96"/>
    <mergeCell ref="G100:H100"/>
    <mergeCell ref="G118:H118"/>
    <mergeCell ref="G104:H104"/>
    <mergeCell ref="G111:H111"/>
    <mergeCell ref="G110:H110"/>
    <mergeCell ref="G108:H108"/>
    <mergeCell ref="G103:H103"/>
    <mergeCell ref="G200:H200"/>
    <mergeCell ref="G201:H201"/>
    <mergeCell ref="G202:H202"/>
    <mergeCell ref="G203:H203"/>
    <mergeCell ref="G204:H204"/>
    <mergeCell ref="G205:H205"/>
    <mergeCell ref="A205:D205"/>
    <mergeCell ref="A204:D204"/>
    <mergeCell ref="E147:F147"/>
    <mergeCell ref="G147:H147"/>
    <mergeCell ref="G148:H148"/>
    <mergeCell ref="A196:D196"/>
    <mergeCell ref="A195:D195"/>
    <mergeCell ref="G153:H153"/>
    <mergeCell ref="A200:D200"/>
    <mergeCell ref="A201:D201"/>
    <mergeCell ref="G194:H194"/>
    <mergeCell ref="G195:H195"/>
    <mergeCell ref="G196:H196"/>
    <mergeCell ref="G198:H198"/>
    <mergeCell ref="A193:D193"/>
    <mergeCell ref="A190:D190"/>
    <mergeCell ref="G167:H167"/>
    <mergeCell ref="G159:H159"/>
    <mergeCell ref="I57:J57"/>
    <mergeCell ref="C76:I76"/>
    <mergeCell ref="C79:I79"/>
    <mergeCell ref="A39:C40"/>
    <mergeCell ref="D39:F39"/>
    <mergeCell ref="G39:J39"/>
    <mergeCell ref="I54:J54"/>
    <mergeCell ref="E47:F47"/>
    <mergeCell ref="G45:H45"/>
    <mergeCell ref="G47:H47"/>
    <mergeCell ref="G40:H40"/>
    <mergeCell ref="A48:C48"/>
    <mergeCell ref="C51:H51"/>
    <mergeCell ref="A53:B53"/>
    <mergeCell ref="O62:P62"/>
    <mergeCell ref="O63:P63"/>
    <mergeCell ref="A58:B58"/>
    <mergeCell ref="A61:B61"/>
    <mergeCell ref="J72:J73"/>
    <mergeCell ref="A206:D206"/>
    <mergeCell ref="G206:H206"/>
    <mergeCell ref="A9:C9"/>
    <mergeCell ref="D9:O9"/>
    <mergeCell ref="A95:D95"/>
    <mergeCell ref="G31:H31"/>
    <mergeCell ref="A32:B32"/>
    <mergeCell ref="G32:H32"/>
    <mergeCell ref="A33:B33"/>
    <mergeCell ref="A36:B36"/>
    <mergeCell ref="G36:H36"/>
    <mergeCell ref="A34:B34"/>
    <mergeCell ref="G34:H34"/>
    <mergeCell ref="A37:B37"/>
    <mergeCell ref="G37:H37"/>
    <mergeCell ref="A31:B31"/>
    <mergeCell ref="G33:H33"/>
    <mergeCell ref="I56:J56"/>
    <mergeCell ref="E40:F40"/>
  </mergeCells>
  <phoneticPr fontId="12" type="noConversion"/>
  <printOptions horizontalCentered="1"/>
  <pageMargins left="0" right="0" top="0" bottom="0" header="0" footer="0"/>
  <pageSetup paperSize="9" scale="62" orientation="portrait" r:id="rId1"/>
</worksheet>
</file>

<file path=xl/worksheets/sheet11.xml><?xml version="1.0" encoding="utf-8"?>
<worksheet xmlns="http://schemas.openxmlformats.org/spreadsheetml/2006/main" xmlns:r="http://schemas.openxmlformats.org/officeDocument/2006/relationships">
  <sheetPr>
    <tabColor rgb="FF00B0F0"/>
  </sheetPr>
  <dimension ref="A1:P263"/>
  <sheetViews>
    <sheetView showZeros="0" topLeftCell="A75" zoomScaleNormal="100" zoomScaleSheetLayoutView="79" workbookViewId="0">
      <selection activeCell="R90" sqref="R90"/>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9.42578125" style="46" customWidth="1"/>
    <col min="7" max="7" width="7.140625" style="46" customWidth="1"/>
    <col min="8" max="8" width="6.28515625" style="46" customWidth="1"/>
    <col min="9" max="9" width="11.5703125" style="46" customWidth="1"/>
    <col min="10" max="10" width="10.42578125" style="46" customWidth="1"/>
    <col min="11" max="11" width="9.140625" style="46" customWidth="1"/>
    <col min="12" max="12" width="7.28515625" style="46" customWidth="1"/>
    <col min="13" max="13" width="10.5703125" style="46" customWidth="1"/>
    <col min="14" max="14" width="8.85546875" style="46" customWidth="1"/>
    <col min="15" max="16" width="9.7109375"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hidden="1">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c r="B8" s="281"/>
      <c r="C8" s="281"/>
      <c r="D8" s="276"/>
      <c r="E8" s="276"/>
      <c r="F8" s="276"/>
      <c r="G8" s="276"/>
      <c r="H8" s="276"/>
      <c r="I8" s="276"/>
      <c r="J8" s="276"/>
      <c r="K8" s="276"/>
      <c r="L8" s="276"/>
      <c r="M8" s="276"/>
      <c r="N8" s="276"/>
      <c r="O8" s="276"/>
      <c r="P8" s="208"/>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c r="A13" s="291"/>
      <c r="B13" s="292"/>
      <c r="C13" s="292"/>
      <c r="D13" s="293"/>
      <c r="E13" s="2" t="s">
        <v>89</v>
      </c>
      <c r="F13" s="222" t="s">
        <v>90</v>
      </c>
      <c r="G13" s="273" t="s">
        <v>68</v>
      </c>
      <c r="H13" s="275"/>
      <c r="I13" s="208" t="s">
        <v>68</v>
      </c>
      <c r="J13" s="208" t="s">
        <v>69</v>
      </c>
      <c r="K13" s="273" t="s">
        <v>69</v>
      </c>
      <c r="L13" s="275"/>
      <c r="M13" s="288" t="s">
        <v>71</v>
      </c>
      <c r="N13" s="290"/>
      <c r="O13" s="288" t="s">
        <v>71</v>
      </c>
      <c r="P13" s="290"/>
    </row>
    <row r="14" spans="1:16" ht="23.45" customHeight="1">
      <c r="A14" s="314" t="s">
        <v>91</v>
      </c>
      <c r="B14" s="314"/>
      <c r="C14" s="314"/>
      <c r="D14" s="314"/>
      <c r="E14" s="2" t="s">
        <v>204</v>
      </c>
      <c r="F14" s="208"/>
      <c r="G14" s="266" t="s">
        <v>72</v>
      </c>
      <c r="H14" s="267"/>
      <c r="I14" s="3">
        <f>I15+I16+I17+I18+I19+I20</f>
        <v>4946.8999999999996</v>
      </c>
      <c r="J14" s="3">
        <f>J15+J16+J17+J18+J19+J20</f>
        <v>6385.6</v>
      </c>
      <c r="K14" s="3">
        <f>K15+K16+K17+K18+K19+K20</f>
        <v>8446.6</v>
      </c>
      <c r="L14" s="82"/>
      <c r="M14" s="3">
        <f>M15+M16+M17+M18+M19+M20</f>
        <v>9266.5999999999985</v>
      </c>
      <c r="N14" s="82"/>
      <c r="O14" s="3">
        <f>O15+O16+O17+O18+O19+O20</f>
        <v>9463.1999999999989</v>
      </c>
      <c r="P14" s="48"/>
    </row>
    <row r="15" spans="1:16" ht="23.45" customHeight="1">
      <c r="A15" s="389" t="s">
        <v>323</v>
      </c>
      <c r="B15" s="271"/>
      <c r="C15" s="271"/>
      <c r="D15" s="272"/>
      <c r="E15" s="2"/>
      <c r="F15" s="7">
        <v>21</v>
      </c>
      <c r="G15" s="273" t="s">
        <v>72</v>
      </c>
      <c r="H15" s="275"/>
      <c r="I15" s="223">
        <f t="shared" ref="I15:J15" si="0">I88+I141+I194</f>
        <v>3722.4</v>
      </c>
      <c r="J15" s="223">
        <f t="shared" si="0"/>
        <v>4492</v>
      </c>
      <c r="K15" s="223">
        <f>K88+K141+K194</f>
        <v>5383.1</v>
      </c>
      <c r="L15" s="242"/>
      <c r="M15" s="223">
        <f>M88+M141+M194</f>
        <v>5554.7999999999993</v>
      </c>
      <c r="N15" s="50"/>
      <c r="O15" s="223">
        <f>O88+O141+O194</f>
        <v>5738</v>
      </c>
      <c r="P15" s="194"/>
    </row>
    <row r="16" spans="1:16" ht="23.45" customHeight="1">
      <c r="A16" s="389" t="s">
        <v>128</v>
      </c>
      <c r="B16" s="271"/>
      <c r="C16" s="271"/>
      <c r="D16" s="272"/>
      <c r="E16" s="2"/>
      <c r="F16" s="7">
        <v>22</v>
      </c>
      <c r="G16" s="273" t="s">
        <v>72</v>
      </c>
      <c r="H16" s="275"/>
      <c r="I16" s="223">
        <f t="shared" ref="I16:J16" si="1">I92+I145+I198</f>
        <v>815.1</v>
      </c>
      <c r="J16" s="223">
        <f t="shared" si="1"/>
        <v>1457.6</v>
      </c>
      <c r="K16" s="223">
        <f>K92+K145+K198</f>
        <v>2344.9</v>
      </c>
      <c r="L16" s="242"/>
      <c r="M16" s="223">
        <f>M92+M145+M198</f>
        <v>3042.5</v>
      </c>
      <c r="N16" s="50"/>
      <c r="O16" s="223">
        <f>O92+O145+O198</f>
        <v>3055.8999999999996</v>
      </c>
      <c r="P16" s="194"/>
    </row>
    <row r="17" spans="1:16" ht="49.5" customHeight="1">
      <c r="A17" s="263" t="s">
        <v>124</v>
      </c>
      <c r="B17" s="264"/>
      <c r="C17" s="264"/>
      <c r="D17" s="265"/>
      <c r="E17" s="2"/>
      <c r="F17" s="7">
        <v>27</v>
      </c>
      <c r="G17" s="273" t="s">
        <v>72</v>
      </c>
      <c r="H17" s="275"/>
      <c r="I17" s="223">
        <f t="shared" ref="I17:J17" si="2">I114+I167+I220</f>
        <v>12.7</v>
      </c>
      <c r="J17" s="223">
        <f t="shared" si="2"/>
        <v>60.6</v>
      </c>
      <c r="K17" s="223">
        <f>K114+K167+K220</f>
        <v>65.599999999999994</v>
      </c>
      <c r="L17" s="242"/>
      <c r="M17" s="223">
        <f>M114+M167+M220</f>
        <v>65.599999999999994</v>
      </c>
      <c r="N17" s="50"/>
      <c r="O17" s="223">
        <f>O114+O167+O220</f>
        <v>65.599999999999994</v>
      </c>
      <c r="P17" s="194"/>
    </row>
    <row r="18" spans="1:16" ht="26.25" customHeight="1">
      <c r="A18" s="277" t="s">
        <v>333</v>
      </c>
      <c r="B18" s="278"/>
      <c r="C18" s="278"/>
      <c r="D18" s="279"/>
      <c r="E18" s="8"/>
      <c r="F18" s="7">
        <v>28</v>
      </c>
      <c r="G18" s="193"/>
      <c r="H18" s="194"/>
      <c r="I18" s="223">
        <f t="shared" ref="I18:J18" si="3">I117+I170</f>
        <v>0</v>
      </c>
      <c r="J18" s="223">
        <f t="shared" si="3"/>
        <v>2</v>
      </c>
      <c r="K18" s="223">
        <f>K117+K170+K223</f>
        <v>2</v>
      </c>
      <c r="L18" s="242"/>
      <c r="M18" s="223">
        <f>M117+M170</f>
        <v>2</v>
      </c>
      <c r="N18" s="50"/>
      <c r="O18" s="223">
        <f>O117+O170</f>
        <v>2</v>
      </c>
      <c r="P18" s="194"/>
    </row>
    <row r="19" spans="1:16" ht="23.25" customHeight="1">
      <c r="A19" s="263" t="s">
        <v>325</v>
      </c>
      <c r="B19" s="264"/>
      <c r="C19" s="264"/>
      <c r="D19" s="265"/>
      <c r="E19" s="2"/>
      <c r="F19" s="7">
        <v>31</v>
      </c>
      <c r="G19" s="273" t="s">
        <v>72</v>
      </c>
      <c r="H19" s="275"/>
      <c r="I19" s="223">
        <f>I122+I175+I228</f>
        <v>121.8</v>
      </c>
      <c r="J19" s="223">
        <f>J122+J175+J228</f>
        <v>57</v>
      </c>
      <c r="K19" s="223">
        <f>K122+K175+K228</f>
        <v>144</v>
      </c>
      <c r="L19" s="242"/>
      <c r="M19" s="223">
        <f>M122+M175+M228</f>
        <v>146.9</v>
      </c>
      <c r="N19" s="50"/>
      <c r="O19" s="223">
        <f>O122+O175+O228</f>
        <v>146.9</v>
      </c>
      <c r="P19" s="194"/>
    </row>
    <row r="20" spans="1:16" ht="24.75" customHeight="1">
      <c r="A20" s="263" t="s">
        <v>324</v>
      </c>
      <c r="B20" s="264"/>
      <c r="C20" s="264"/>
      <c r="D20" s="265"/>
      <c r="E20" s="2"/>
      <c r="F20" s="7">
        <v>33</v>
      </c>
      <c r="G20" s="273" t="s">
        <v>72</v>
      </c>
      <c r="H20" s="275"/>
      <c r="I20" s="223">
        <f t="shared" ref="I20:J20" si="4">I129+I182+I235</f>
        <v>274.89999999999998</v>
      </c>
      <c r="J20" s="223">
        <f t="shared" si="4"/>
        <v>316.39999999999998</v>
      </c>
      <c r="K20" s="223">
        <f>K129+K182+K235</f>
        <v>507</v>
      </c>
      <c r="L20" s="242"/>
      <c r="M20" s="223">
        <f>M129+M182+M235</f>
        <v>454.79999999999995</v>
      </c>
      <c r="N20" s="50"/>
      <c r="O20" s="223">
        <f>O129+O182+O235</f>
        <v>454.79999999999995</v>
      </c>
      <c r="P20" s="194"/>
    </row>
    <row r="21" spans="1:16" ht="21"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18"/>
      <c r="D24" s="18"/>
      <c r="E24" s="92"/>
      <c r="F24" s="18"/>
      <c r="G24" s="298" t="s">
        <v>72</v>
      </c>
      <c r="H24" s="298"/>
      <c r="I24" s="83">
        <f>I25+I29+I33</f>
        <v>4946.8999999999996</v>
      </c>
      <c r="J24" s="83">
        <f>J25+J29+J33</f>
        <v>6385.6</v>
      </c>
      <c r="K24" s="53">
        <f>(K25+K29+K33)</f>
        <v>8446.6</v>
      </c>
      <c r="L24" s="53">
        <f t="shared" ref="L24:P24" si="5">L25+L29+L33</f>
        <v>0</v>
      </c>
      <c r="M24" s="83">
        <f t="shared" si="5"/>
        <v>9266.5999999999985</v>
      </c>
      <c r="N24" s="53">
        <f t="shared" si="5"/>
        <v>0</v>
      </c>
      <c r="O24" s="53">
        <f t="shared" si="5"/>
        <v>9463.1999999999989</v>
      </c>
      <c r="P24" s="53">
        <f t="shared" si="5"/>
        <v>0</v>
      </c>
    </row>
    <row r="25" spans="1:16" ht="32.450000000000003" customHeight="1">
      <c r="A25" s="294" t="s">
        <v>115</v>
      </c>
      <c r="B25" s="295"/>
      <c r="C25" s="54">
        <v>112</v>
      </c>
      <c r="D25" s="93" t="s">
        <v>56</v>
      </c>
      <c r="E25" s="92"/>
      <c r="F25" s="18">
        <v>14</v>
      </c>
      <c r="G25" s="276" t="s">
        <v>72</v>
      </c>
      <c r="H25" s="276"/>
      <c r="I25" s="208"/>
      <c r="J25" s="18">
        <f>J26+J27+J28</f>
        <v>0</v>
      </c>
      <c r="K25" s="18">
        <v>23.3</v>
      </c>
      <c r="L25" s="56"/>
      <c r="M25" s="18">
        <v>23.3</v>
      </c>
      <c r="N25" s="56"/>
      <c r="O25" s="18">
        <v>23.3</v>
      </c>
      <c r="P25" s="56"/>
    </row>
    <row r="26" spans="1:16" ht="18.600000000000001" hidden="1" customHeight="1">
      <c r="A26" s="268"/>
      <c r="B26" s="269"/>
      <c r="C26" s="18"/>
      <c r="D26" s="18"/>
      <c r="E26" s="92"/>
      <c r="F26" s="18"/>
      <c r="G26" s="276" t="s">
        <v>72</v>
      </c>
      <c r="H26" s="276"/>
      <c r="I26" s="208"/>
      <c r="J26" s="78"/>
      <c r="K26" s="18"/>
      <c r="L26" s="56"/>
      <c r="M26" s="78"/>
      <c r="N26" s="56"/>
      <c r="O26" s="78"/>
      <c r="P26" s="56"/>
    </row>
    <row r="27" spans="1:16" ht="18.600000000000001" hidden="1" customHeight="1">
      <c r="A27" s="268"/>
      <c r="B27" s="269"/>
      <c r="C27" s="18"/>
      <c r="D27" s="18"/>
      <c r="E27" s="92"/>
      <c r="F27" s="18"/>
      <c r="G27" s="276" t="s">
        <v>72</v>
      </c>
      <c r="H27" s="276"/>
      <c r="I27" s="208"/>
      <c r="J27" s="78"/>
      <c r="K27" s="18"/>
      <c r="L27" s="56"/>
      <c r="M27" s="78"/>
      <c r="N27" s="56"/>
      <c r="O27" s="78"/>
      <c r="P27" s="56"/>
    </row>
    <row r="28" spans="1:16" ht="18.600000000000001" hidden="1" customHeight="1">
      <c r="A28" s="280"/>
      <c r="B28" s="280"/>
      <c r="C28" s="18"/>
      <c r="D28" s="18"/>
      <c r="E28" s="92"/>
      <c r="F28" s="18"/>
      <c r="G28" s="276" t="s">
        <v>72</v>
      </c>
      <c r="H28" s="276"/>
      <c r="I28" s="208"/>
      <c r="J28" s="78"/>
      <c r="K28" s="18"/>
      <c r="L28" s="56"/>
      <c r="M28" s="78"/>
      <c r="N28" s="56"/>
      <c r="O28" s="78"/>
      <c r="P28" s="56"/>
    </row>
    <row r="29" spans="1:16" ht="32.450000000000003" customHeight="1">
      <c r="A29" s="294" t="s">
        <v>116</v>
      </c>
      <c r="B29" s="295"/>
      <c r="C29" s="54">
        <v>112</v>
      </c>
      <c r="D29" s="18"/>
      <c r="E29" s="92"/>
      <c r="F29" s="18"/>
      <c r="G29" s="276" t="s">
        <v>72</v>
      </c>
      <c r="H29" s="276"/>
      <c r="I29" s="208"/>
      <c r="J29" s="18">
        <f>J30+J31+J32</f>
        <v>0</v>
      </c>
      <c r="K29" s="18">
        <f>K30+K31+K32</f>
        <v>0</v>
      </c>
      <c r="L29" s="56"/>
      <c r="M29" s="18">
        <f>M30+M31+M32</f>
        <v>0</v>
      </c>
      <c r="N29" s="56"/>
      <c r="O29" s="18">
        <f>O30+O31+O32</f>
        <v>0</v>
      </c>
      <c r="P29" s="56"/>
    </row>
    <row r="30" spans="1:16" ht="19.149999999999999" hidden="1" customHeight="1">
      <c r="A30" s="280"/>
      <c r="B30" s="280"/>
      <c r="C30" s="18"/>
      <c r="D30" s="18"/>
      <c r="E30" s="92"/>
      <c r="F30" s="18"/>
      <c r="G30" s="276" t="s">
        <v>72</v>
      </c>
      <c r="H30" s="276"/>
      <c r="I30" s="208"/>
      <c r="J30" s="78"/>
      <c r="K30" s="18"/>
      <c r="L30" s="56"/>
      <c r="M30" s="78"/>
      <c r="N30" s="56"/>
      <c r="O30" s="78"/>
      <c r="P30" s="56"/>
    </row>
    <row r="31" spans="1:16" ht="19.149999999999999" hidden="1" customHeight="1">
      <c r="A31" s="268"/>
      <c r="B31" s="269"/>
      <c r="C31" s="18"/>
      <c r="D31" s="18"/>
      <c r="E31" s="92"/>
      <c r="F31" s="18"/>
      <c r="G31" s="273" t="s">
        <v>72</v>
      </c>
      <c r="H31" s="275"/>
      <c r="I31" s="208"/>
      <c r="J31" s="78"/>
      <c r="K31" s="18"/>
      <c r="L31" s="56"/>
      <c r="M31" s="78"/>
      <c r="N31" s="56"/>
      <c r="O31" s="78"/>
      <c r="P31" s="56"/>
    </row>
    <row r="32" spans="1:16" ht="19.149999999999999" hidden="1" customHeight="1">
      <c r="A32" s="268"/>
      <c r="B32" s="269"/>
      <c r="C32" s="18"/>
      <c r="D32" s="18"/>
      <c r="E32" s="92"/>
      <c r="F32" s="18"/>
      <c r="G32" s="273" t="s">
        <v>72</v>
      </c>
      <c r="H32" s="275"/>
      <c r="I32" s="208"/>
      <c r="J32" s="78"/>
      <c r="K32" s="18"/>
      <c r="L32" s="56"/>
      <c r="M32" s="78"/>
      <c r="N32" s="56"/>
      <c r="O32" s="78"/>
      <c r="P32" s="56"/>
    </row>
    <row r="33" spans="1:16" ht="54" customHeight="1">
      <c r="A33" s="302" t="s">
        <v>117</v>
      </c>
      <c r="B33" s="303"/>
      <c r="C33" s="54">
        <v>111</v>
      </c>
      <c r="D33" s="18"/>
      <c r="E33" s="92"/>
      <c r="F33" s="18"/>
      <c r="G33" s="273" t="s">
        <v>72</v>
      </c>
      <c r="H33" s="275"/>
      <c r="I33" s="19">
        <f>I14-(I25+I29)</f>
        <v>4946.8999999999996</v>
      </c>
      <c r="J33" s="19">
        <f>J14-(J25+J29)</f>
        <v>6385.6</v>
      </c>
      <c r="K33" s="19">
        <f>K14-(K25+K29)</f>
        <v>8423.3000000000011</v>
      </c>
      <c r="L33" s="56"/>
      <c r="M33" s="19">
        <f>M14-(M25+M29)</f>
        <v>9243.2999999999993</v>
      </c>
      <c r="N33" s="56"/>
      <c r="O33" s="18">
        <f>O14-(O25+O29)</f>
        <v>9439.9</v>
      </c>
      <c r="P33" s="56"/>
    </row>
    <row r="34" spans="1:16" ht="20.45" hidden="1" customHeight="1">
      <c r="A34" s="268"/>
      <c r="B34" s="269"/>
      <c r="C34" s="18"/>
      <c r="D34" s="18"/>
      <c r="E34" s="92"/>
      <c r="F34" s="18"/>
      <c r="G34" s="273" t="s">
        <v>72</v>
      </c>
      <c r="H34" s="275"/>
      <c r="I34" s="208" t="s">
        <v>72</v>
      </c>
      <c r="J34" s="18"/>
      <c r="K34" s="268"/>
      <c r="L34" s="269"/>
      <c r="M34" s="78"/>
      <c r="N34" s="56"/>
      <c r="O34" s="78"/>
      <c r="P34" s="56"/>
    </row>
    <row r="35" spans="1:16" ht="14.45" customHeight="1"/>
    <row r="36" spans="1:16" ht="14.45" customHeight="1">
      <c r="A36" s="299" t="s">
        <v>467</v>
      </c>
      <c r="B36" s="352"/>
      <c r="C36" s="352"/>
      <c r="D36" s="352"/>
      <c r="E36" s="352"/>
      <c r="F36" s="352"/>
      <c r="G36" s="352"/>
      <c r="H36" s="352"/>
      <c r="I36" s="352"/>
      <c r="J36" s="352"/>
      <c r="K36" s="352"/>
      <c r="L36" s="352"/>
      <c r="M36" s="352"/>
      <c r="N36" s="352"/>
      <c r="O36" s="352"/>
      <c r="P36" s="353"/>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f>
        <v>8446.6</v>
      </c>
      <c r="H39" s="276"/>
      <c r="I39" s="208"/>
      <c r="J39" s="223">
        <f>J40</f>
        <v>8446.6</v>
      </c>
      <c r="K39" s="223">
        <f>K40</f>
        <v>9266.5999999999985</v>
      </c>
      <c r="L39" s="208"/>
      <c r="M39" s="223">
        <f>M40</f>
        <v>9266.5999999999985</v>
      </c>
      <c r="N39" s="223">
        <f>N40</f>
        <v>9463.1999999999989</v>
      </c>
      <c r="O39" s="208"/>
      <c r="P39" s="223">
        <f>P40</f>
        <v>9463.1999999999989</v>
      </c>
    </row>
    <row r="40" spans="1:16" s="57" customFormat="1" ht="20.45" customHeight="1">
      <c r="A40" s="301" t="s">
        <v>106</v>
      </c>
      <c r="B40" s="301"/>
      <c r="C40" s="301"/>
      <c r="D40" s="224" t="s">
        <v>110</v>
      </c>
      <c r="E40" s="308"/>
      <c r="F40" s="308"/>
      <c r="G40" s="309">
        <f>K14</f>
        <v>8446.6</v>
      </c>
      <c r="H40" s="308"/>
      <c r="I40" s="224"/>
      <c r="J40" s="225">
        <f>G40</f>
        <v>8446.6</v>
      </c>
      <c r="K40" s="225">
        <f>M14</f>
        <v>9266.5999999999985</v>
      </c>
      <c r="L40" s="224"/>
      <c r="M40" s="225">
        <f>K40</f>
        <v>9266.5999999999985</v>
      </c>
      <c r="N40" s="225">
        <f>O14</f>
        <v>9463.1999999999989</v>
      </c>
      <c r="O40" s="224"/>
      <c r="P40" s="225">
        <f>N40</f>
        <v>9463.1999999999989</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hidden="1"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313">
        <f>G45</f>
        <v>8423.3000000000011</v>
      </c>
      <c r="H43" s="276"/>
      <c r="I43" s="208"/>
      <c r="J43" s="223">
        <f>J45</f>
        <v>8423.3000000000011</v>
      </c>
      <c r="K43" s="208">
        <f>K45</f>
        <v>9243.2999999999993</v>
      </c>
      <c r="L43" s="208"/>
      <c r="M43" s="208">
        <f>M45</f>
        <v>9243.2999999999993</v>
      </c>
      <c r="N43" s="208">
        <f>N45</f>
        <v>9439.9</v>
      </c>
      <c r="O43" s="208"/>
      <c r="P43" s="208">
        <f>P45</f>
        <v>9439.9</v>
      </c>
    </row>
    <row r="44" spans="1:16" s="57" customFormat="1" ht="20.45" customHeight="1">
      <c r="A44" s="301" t="s">
        <v>108</v>
      </c>
      <c r="B44" s="301"/>
      <c r="C44" s="301"/>
      <c r="D44" s="58"/>
      <c r="E44" s="308"/>
      <c r="F44" s="308"/>
      <c r="G44" s="308"/>
      <c r="H44" s="308"/>
      <c r="I44" s="224"/>
      <c r="J44" s="224"/>
      <c r="K44" s="224"/>
      <c r="L44" s="224"/>
      <c r="M44" s="224"/>
      <c r="N44" s="224"/>
      <c r="O44" s="224"/>
      <c r="P44" s="224"/>
    </row>
    <row r="45" spans="1:16" s="57" customFormat="1" ht="20.45" customHeight="1">
      <c r="A45" s="301" t="s">
        <v>109</v>
      </c>
      <c r="B45" s="301"/>
      <c r="C45" s="301"/>
      <c r="D45" s="58"/>
      <c r="E45" s="308"/>
      <c r="F45" s="308"/>
      <c r="G45" s="309">
        <f>K33</f>
        <v>8423.3000000000011</v>
      </c>
      <c r="H45" s="308"/>
      <c r="I45" s="224"/>
      <c r="J45" s="225">
        <f>G45</f>
        <v>8423.3000000000011</v>
      </c>
      <c r="K45" s="224">
        <f>M33</f>
        <v>9243.2999999999993</v>
      </c>
      <c r="L45" s="224"/>
      <c r="M45" s="224">
        <f>K45</f>
        <v>9243.2999999999993</v>
      </c>
      <c r="N45" s="224">
        <f>O33</f>
        <v>9439.9</v>
      </c>
      <c r="O45" s="224"/>
      <c r="P45" s="224">
        <f>N45</f>
        <v>9439.9</v>
      </c>
    </row>
    <row r="46" spans="1:16" ht="20.45" hidden="1" customHeight="1">
      <c r="A46" s="281"/>
      <c r="B46" s="281"/>
      <c r="C46" s="281"/>
      <c r="D46" s="18"/>
      <c r="E46" s="276"/>
      <c r="F46" s="276"/>
      <c r="G46" s="276"/>
      <c r="H46" s="276"/>
      <c r="I46" s="208"/>
      <c r="J46" s="208"/>
      <c r="K46" s="208"/>
      <c r="L46" s="208"/>
      <c r="M46" s="208"/>
      <c r="N46" s="208"/>
      <c r="O46" s="208"/>
      <c r="P46" s="208"/>
    </row>
    <row r="47" spans="1:16" ht="19.149999999999999" customHeight="1"/>
    <row r="48" spans="1:16">
      <c r="A48" s="305" t="s">
        <v>468</v>
      </c>
      <c r="B48" s="342"/>
      <c r="C48" s="342"/>
      <c r="D48" s="342"/>
      <c r="E48" s="342"/>
      <c r="F48" s="342"/>
      <c r="G48" s="342"/>
      <c r="H48" s="342"/>
      <c r="I48" s="342"/>
      <c r="J48" s="342"/>
      <c r="K48" s="342"/>
      <c r="L48" s="342"/>
      <c r="M48" s="342"/>
      <c r="N48" s="342"/>
      <c r="O48" s="342"/>
      <c r="P48" s="306"/>
    </row>
    <row r="49" spans="1:16">
      <c r="A49" s="276" t="s">
        <v>59</v>
      </c>
      <c r="B49" s="276"/>
      <c r="C49" s="276" t="s">
        <v>58</v>
      </c>
      <c r="D49" s="276"/>
      <c r="E49" s="276"/>
      <c r="F49" s="276"/>
      <c r="G49" s="276"/>
      <c r="H49" s="276"/>
      <c r="I49" s="288" t="s">
        <v>67</v>
      </c>
      <c r="J49" s="290"/>
      <c r="K49" s="208">
        <v>2016</v>
      </c>
      <c r="L49" s="208">
        <v>2017</v>
      </c>
      <c r="M49" s="208">
        <v>2018</v>
      </c>
      <c r="N49" s="208">
        <v>2019</v>
      </c>
      <c r="O49" s="208">
        <v>2020</v>
      </c>
      <c r="P49" s="208">
        <v>2021</v>
      </c>
    </row>
    <row r="50" spans="1:16" ht="51.6" customHeight="1">
      <c r="A50" s="276"/>
      <c r="B50" s="276"/>
      <c r="C50" s="222" t="s">
        <v>60</v>
      </c>
      <c r="D50" s="222" t="s">
        <v>61</v>
      </c>
      <c r="E50" s="94" t="s">
        <v>62</v>
      </c>
      <c r="F50" s="222" t="s">
        <v>63</v>
      </c>
      <c r="G50" s="222" t="s">
        <v>64</v>
      </c>
      <c r="H50" s="222" t="s">
        <v>65</v>
      </c>
      <c r="I50" s="291"/>
      <c r="J50" s="293"/>
      <c r="K50" s="228" t="s">
        <v>68</v>
      </c>
      <c r="L50" s="228" t="s">
        <v>68</v>
      </c>
      <c r="M50" s="228" t="s">
        <v>69</v>
      </c>
      <c r="N50" s="228" t="s">
        <v>69</v>
      </c>
      <c r="O50" s="228" t="s">
        <v>71</v>
      </c>
      <c r="P50" s="228" t="s">
        <v>71</v>
      </c>
    </row>
    <row r="51" spans="1:16">
      <c r="A51" s="305" t="s">
        <v>66</v>
      </c>
      <c r="B51" s="306"/>
      <c r="C51" s="53"/>
      <c r="D51" s="53"/>
      <c r="E51" s="95"/>
      <c r="F51" s="53"/>
      <c r="G51" s="53"/>
      <c r="H51" s="53"/>
      <c r="I51" s="261"/>
      <c r="J51" s="307"/>
      <c r="K51" s="229" t="s">
        <v>72</v>
      </c>
      <c r="L51" s="229" t="s">
        <v>72</v>
      </c>
      <c r="M51" s="53"/>
      <c r="N51" s="53"/>
      <c r="O51" s="53"/>
      <c r="P51" s="53"/>
    </row>
    <row r="52" spans="1:16" ht="23.45" customHeight="1">
      <c r="A52" s="285"/>
      <c r="B52" s="287"/>
      <c r="C52" s="18"/>
      <c r="D52" s="18"/>
      <c r="E52" s="92"/>
      <c r="F52" s="18"/>
      <c r="G52" s="18"/>
      <c r="H52" s="18"/>
      <c r="I52" s="268"/>
      <c r="J52" s="269"/>
      <c r="K52" s="208" t="s">
        <v>72</v>
      </c>
      <c r="L52" s="208" t="s">
        <v>72</v>
      </c>
      <c r="M52" s="18"/>
      <c r="N52" s="18"/>
      <c r="O52" s="18"/>
      <c r="P52" s="18"/>
    </row>
    <row r="53" spans="1:16" ht="23.45" customHeight="1">
      <c r="A53" s="268"/>
      <c r="B53" s="269"/>
      <c r="C53" s="18"/>
      <c r="D53" s="18"/>
      <c r="E53" s="92"/>
      <c r="F53" s="18"/>
      <c r="G53" s="18"/>
      <c r="H53" s="18"/>
      <c r="I53" s="268"/>
      <c r="J53" s="269"/>
      <c r="K53" s="208" t="s">
        <v>72</v>
      </c>
      <c r="L53" s="208" t="s">
        <v>72</v>
      </c>
      <c r="M53" s="18"/>
      <c r="N53" s="18"/>
      <c r="O53" s="18"/>
      <c r="P53" s="18"/>
    </row>
    <row r="54" spans="1:16" ht="23.45" customHeight="1">
      <c r="A54" s="268"/>
      <c r="B54" s="269"/>
      <c r="C54" s="18"/>
      <c r="D54" s="18"/>
      <c r="E54" s="92"/>
      <c r="F54" s="18"/>
      <c r="G54" s="18"/>
      <c r="H54" s="18"/>
      <c r="I54" s="268"/>
      <c r="J54" s="269"/>
      <c r="K54" s="208" t="s">
        <v>72</v>
      </c>
      <c r="L54" s="208" t="s">
        <v>72</v>
      </c>
      <c r="M54" s="18"/>
      <c r="N54" s="18"/>
      <c r="O54" s="18"/>
      <c r="P54" s="18"/>
    </row>
    <row r="55" spans="1:16" ht="23.45" customHeight="1">
      <c r="A55" s="268"/>
      <c r="B55" s="269"/>
      <c r="C55" s="18"/>
      <c r="D55" s="18"/>
      <c r="E55" s="92"/>
      <c r="F55" s="18"/>
      <c r="G55" s="18"/>
      <c r="H55" s="18"/>
      <c r="I55" s="268"/>
      <c r="J55" s="269"/>
      <c r="K55" s="208" t="s">
        <v>72</v>
      </c>
      <c r="L55" s="208" t="s">
        <v>72</v>
      </c>
      <c r="M55" s="18"/>
      <c r="N55" s="18"/>
      <c r="O55" s="18"/>
      <c r="P55" s="18"/>
    </row>
    <row r="56" spans="1:16" ht="23.45" customHeight="1">
      <c r="A56" s="268"/>
      <c r="B56" s="269"/>
      <c r="C56" s="18"/>
      <c r="D56" s="18"/>
      <c r="E56" s="92"/>
      <c r="F56" s="18"/>
      <c r="G56" s="18"/>
      <c r="H56" s="18"/>
      <c r="I56" s="268"/>
      <c r="J56" s="269"/>
      <c r="K56" s="208" t="s">
        <v>72</v>
      </c>
      <c r="L56" s="208" t="s">
        <v>72</v>
      </c>
      <c r="M56" s="18"/>
      <c r="N56" s="18"/>
      <c r="O56" s="18"/>
      <c r="P56" s="18"/>
    </row>
    <row r="57" spans="1:16">
      <c r="A57" s="268"/>
      <c r="B57" s="262"/>
    </row>
    <row r="58" spans="1:16">
      <c r="A58" s="342" t="s">
        <v>73</v>
      </c>
      <c r="B58" s="342"/>
      <c r="C58" s="342"/>
      <c r="D58" s="342"/>
      <c r="E58" s="342"/>
      <c r="F58" s="342"/>
      <c r="G58" s="342"/>
      <c r="H58" s="342"/>
      <c r="I58" s="342"/>
      <c r="J58" s="342"/>
      <c r="K58" s="342"/>
      <c r="L58" s="342"/>
      <c r="M58" s="342"/>
      <c r="N58" s="342"/>
      <c r="O58" s="342"/>
      <c r="P58" s="30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297</v>
      </c>
      <c r="D60" s="259"/>
      <c r="E60" s="259"/>
      <c r="F60" s="259"/>
      <c r="G60" s="259"/>
      <c r="H60" s="259"/>
      <c r="I60" s="259"/>
      <c r="J60" s="259"/>
      <c r="K60" s="259"/>
      <c r="L60" s="259"/>
      <c r="M60" s="259"/>
      <c r="N60" s="260"/>
      <c r="O60" s="310" t="s">
        <v>300</v>
      </c>
      <c r="P60" s="310"/>
    </row>
    <row r="61" spans="1:16" ht="21.6" customHeight="1">
      <c r="A61" s="281" t="s">
        <v>75</v>
      </c>
      <c r="B61" s="281"/>
      <c r="C61" s="285" t="s">
        <v>342</v>
      </c>
      <c r="D61" s="286"/>
      <c r="E61" s="286"/>
      <c r="F61" s="286"/>
      <c r="G61" s="286"/>
      <c r="H61" s="286"/>
      <c r="I61" s="286"/>
      <c r="J61" s="286"/>
      <c r="K61" s="286"/>
      <c r="L61" s="286"/>
      <c r="M61" s="286"/>
      <c r="N61" s="287"/>
      <c r="O61" s="310" t="s">
        <v>299</v>
      </c>
      <c r="P61" s="310"/>
    </row>
    <row r="62" spans="1:16" ht="21.6" customHeight="1">
      <c r="A62" s="281" t="s">
        <v>76</v>
      </c>
      <c r="B62" s="281"/>
      <c r="C62" s="337" t="s">
        <v>363</v>
      </c>
      <c r="D62" s="338"/>
      <c r="E62" s="338"/>
      <c r="F62" s="338"/>
      <c r="G62" s="338"/>
      <c r="H62" s="338"/>
      <c r="I62" s="338"/>
      <c r="J62" s="338"/>
      <c r="K62" s="338"/>
      <c r="L62" s="338"/>
      <c r="M62" s="338"/>
      <c r="N62" s="397"/>
      <c r="O62" s="311" t="s">
        <v>364</v>
      </c>
      <c r="P62" s="312"/>
    </row>
    <row r="64" spans="1:16" ht="27" customHeight="1">
      <c r="A64" s="294" t="s">
        <v>469</v>
      </c>
      <c r="B64" s="327"/>
      <c r="C64" s="327"/>
      <c r="D64" s="327"/>
      <c r="E64" s="327"/>
      <c r="F64" s="327"/>
      <c r="G64" s="327"/>
      <c r="H64" s="327"/>
      <c r="I64" s="327"/>
      <c r="J64" s="327"/>
      <c r="K64" s="327"/>
      <c r="L64" s="327"/>
      <c r="M64" s="327"/>
      <c r="N64" s="327"/>
      <c r="O64" s="327"/>
      <c r="P64" s="295"/>
    </row>
    <row r="65" spans="1:16" ht="46.5" customHeight="1">
      <c r="A65" s="328" t="s">
        <v>78</v>
      </c>
      <c r="B65" s="329"/>
      <c r="C65" s="330"/>
      <c r="D65" s="319" t="s">
        <v>617</v>
      </c>
      <c r="E65" s="320"/>
      <c r="F65" s="320"/>
      <c r="G65" s="320"/>
      <c r="H65" s="320"/>
      <c r="I65" s="320"/>
      <c r="J65" s="320"/>
      <c r="K65" s="320"/>
      <c r="L65" s="320"/>
      <c r="M65" s="320"/>
      <c r="N65" s="320"/>
      <c r="O65" s="320"/>
      <c r="P65" s="321"/>
    </row>
    <row r="66" spans="1:16" ht="68.25" customHeight="1">
      <c r="A66" s="331" t="s">
        <v>470</v>
      </c>
      <c r="B66" s="332"/>
      <c r="C66" s="333"/>
      <c r="D66" s="319" t="s">
        <v>618</v>
      </c>
      <c r="E66" s="320"/>
      <c r="F66" s="320"/>
      <c r="G66" s="320"/>
      <c r="H66" s="320"/>
      <c r="I66" s="320"/>
      <c r="J66" s="320"/>
      <c r="K66" s="320"/>
      <c r="L66" s="320"/>
      <c r="M66" s="320"/>
      <c r="N66" s="320"/>
      <c r="O66" s="320"/>
      <c r="P66" s="321"/>
    </row>
    <row r="67" spans="1:16" ht="82.5" customHeight="1">
      <c r="A67" s="322" t="s">
        <v>79</v>
      </c>
      <c r="B67" s="323"/>
      <c r="C67" s="324"/>
      <c r="D67" s="319" t="s">
        <v>477</v>
      </c>
      <c r="E67" s="320"/>
      <c r="F67" s="320"/>
      <c r="G67" s="320"/>
      <c r="H67" s="320"/>
      <c r="I67" s="320"/>
      <c r="J67" s="320"/>
      <c r="K67" s="320"/>
      <c r="L67" s="320"/>
      <c r="M67" s="320"/>
      <c r="N67" s="320"/>
      <c r="O67" s="320"/>
      <c r="P67" s="321"/>
    </row>
    <row r="69" spans="1:16">
      <c r="A69" s="305" t="s">
        <v>77</v>
      </c>
      <c r="B69" s="342"/>
      <c r="C69" s="342"/>
      <c r="D69" s="342"/>
      <c r="E69" s="342"/>
      <c r="F69" s="342"/>
      <c r="G69" s="342"/>
      <c r="H69" s="342"/>
      <c r="I69" s="342"/>
      <c r="J69" s="342"/>
      <c r="K69" s="342"/>
      <c r="L69" s="342"/>
      <c r="M69" s="342"/>
      <c r="N69" s="342"/>
      <c r="O69" s="342"/>
      <c r="P69" s="306"/>
    </row>
    <row r="70" spans="1:16" ht="24" customHeight="1">
      <c r="A70" s="276" t="s">
        <v>80</v>
      </c>
      <c r="B70" s="276" t="s">
        <v>58</v>
      </c>
      <c r="C70" s="288" t="s">
        <v>59</v>
      </c>
      <c r="D70" s="289"/>
      <c r="E70" s="289"/>
      <c r="F70" s="289"/>
      <c r="G70" s="289"/>
      <c r="H70" s="289"/>
      <c r="I70" s="289"/>
      <c r="J70" s="300" t="s">
        <v>84</v>
      </c>
      <c r="K70" s="208">
        <v>2016</v>
      </c>
      <c r="L70" s="208">
        <v>2017</v>
      </c>
      <c r="M70" s="208">
        <v>2018</v>
      </c>
      <c r="N70" s="208">
        <v>2019</v>
      </c>
      <c r="O70" s="208">
        <v>2020</v>
      </c>
      <c r="P70" s="208">
        <v>2021</v>
      </c>
    </row>
    <row r="71" spans="1:16" ht="55.15" customHeight="1">
      <c r="A71" s="276"/>
      <c r="B71" s="276"/>
      <c r="C71" s="325"/>
      <c r="D71" s="326"/>
      <c r="E71" s="326"/>
      <c r="F71" s="326"/>
      <c r="G71" s="326"/>
      <c r="H71" s="326"/>
      <c r="I71" s="326"/>
      <c r="J71" s="300"/>
      <c r="K71" s="59" t="s">
        <v>68</v>
      </c>
      <c r="L71" s="59" t="s">
        <v>68</v>
      </c>
      <c r="M71" s="59" t="s">
        <v>69</v>
      </c>
      <c r="N71" s="59" t="s">
        <v>69</v>
      </c>
      <c r="O71" s="59" t="s">
        <v>71</v>
      </c>
      <c r="P71" s="59" t="s">
        <v>71</v>
      </c>
    </row>
    <row r="72" spans="1:16" ht="20.45" customHeight="1">
      <c r="A72" s="318" t="s">
        <v>81</v>
      </c>
      <c r="B72" s="209" t="s">
        <v>310</v>
      </c>
      <c r="C72" s="390" t="s">
        <v>370</v>
      </c>
      <c r="D72" s="390"/>
      <c r="E72" s="390"/>
      <c r="F72" s="390"/>
      <c r="G72" s="390"/>
      <c r="H72" s="390"/>
      <c r="I72" s="390"/>
      <c r="J72" s="30" t="s">
        <v>283</v>
      </c>
      <c r="K72" s="208" t="s">
        <v>72</v>
      </c>
      <c r="L72" s="208">
        <v>93</v>
      </c>
      <c r="M72" s="30">
        <v>90</v>
      </c>
      <c r="N72" s="30">
        <v>90</v>
      </c>
      <c r="O72" s="30">
        <v>90</v>
      </c>
      <c r="P72" s="18">
        <v>90</v>
      </c>
    </row>
    <row r="73" spans="1:16" ht="37.5" customHeight="1">
      <c r="A73" s="318"/>
      <c r="B73" s="209" t="s">
        <v>373</v>
      </c>
      <c r="C73" s="294" t="s">
        <v>374</v>
      </c>
      <c r="D73" s="327"/>
      <c r="E73" s="327"/>
      <c r="F73" s="327"/>
      <c r="G73" s="327"/>
      <c r="H73" s="327"/>
      <c r="I73" s="295"/>
      <c r="J73" s="209" t="s">
        <v>253</v>
      </c>
      <c r="K73" s="208" t="s">
        <v>72</v>
      </c>
      <c r="L73" s="208">
        <v>75.900000000000006</v>
      </c>
      <c r="M73" s="19">
        <v>10</v>
      </c>
      <c r="N73" s="19">
        <v>60</v>
      </c>
      <c r="O73" s="19">
        <v>65</v>
      </c>
      <c r="P73" s="19">
        <v>65</v>
      </c>
    </row>
    <row r="74" spans="1:16" ht="20.45" customHeight="1">
      <c r="A74" s="318"/>
      <c r="B74" s="209" t="s">
        <v>1</v>
      </c>
      <c r="C74" s="390" t="s">
        <v>478</v>
      </c>
      <c r="D74" s="390"/>
      <c r="E74" s="390"/>
      <c r="F74" s="390"/>
      <c r="G74" s="390"/>
      <c r="H74" s="390"/>
      <c r="I74" s="390"/>
      <c r="J74" s="30" t="s">
        <v>253</v>
      </c>
      <c r="K74" s="208" t="s">
        <v>72</v>
      </c>
      <c r="L74" s="208">
        <v>80</v>
      </c>
      <c r="M74" s="30">
        <v>90</v>
      </c>
      <c r="N74" s="18">
        <v>90</v>
      </c>
      <c r="O74" s="18">
        <v>90</v>
      </c>
      <c r="P74" s="18">
        <v>90</v>
      </c>
    </row>
    <row r="75" spans="1:16" ht="20.45" customHeight="1">
      <c r="A75" s="318" t="s">
        <v>82</v>
      </c>
      <c r="B75" s="209" t="s">
        <v>313</v>
      </c>
      <c r="C75" s="281" t="s">
        <v>595</v>
      </c>
      <c r="D75" s="281"/>
      <c r="E75" s="281"/>
      <c r="F75" s="281"/>
      <c r="G75" s="281"/>
      <c r="H75" s="281"/>
      <c r="I75" s="281"/>
      <c r="J75" s="18" t="s">
        <v>371</v>
      </c>
      <c r="K75" s="208" t="s">
        <v>72</v>
      </c>
      <c r="L75" s="208">
        <v>60</v>
      </c>
      <c r="M75" s="18">
        <v>60</v>
      </c>
      <c r="N75" s="18">
        <v>60</v>
      </c>
      <c r="O75" s="18">
        <v>65</v>
      </c>
      <c r="P75" s="18">
        <v>70</v>
      </c>
    </row>
    <row r="76" spans="1:16" ht="20.45" customHeight="1">
      <c r="A76" s="318"/>
      <c r="B76" s="209" t="s">
        <v>375</v>
      </c>
      <c r="C76" s="281" t="s">
        <v>376</v>
      </c>
      <c r="D76" s="281"/>
      <c r="E76" s="281"/>
      <c r="F76" s="281"/>
      <c r="G76" s="281"/>
      <c r="H76" s="281"/>
      <c r="I76" s="281"/>
      <c r="J76" s="18" t="s">
        <v>283</v>
      </c>
      <c r="K76" s="208" t="s">
        <v>72</v>
      </c>
      <c r="L76" s="208">
        <v>1106</v>
      </c>
      <c r="M76" s="19">
        <v>1155</v>
      </c>
      <c r="N76" s="19">
        <v>1155</v>
      </c>
      <c r="O76" s="19">
        <v>1155</v>
      </c>
      <c r="P76" s="19">
        <v>1155</v>
      </c>
    </row>
    <row r="77" spans="1:16" ht="20.45" customHeight="1">
      <c r="A77" s="318"/>
      <c r="B77" s="209" t="s">
        <v>377</v>
      </c>
      <c r="C77" s="281" t="s">
        <v>378</v>
      </c>
      <c r="D77" s="281"/>
      <c r="E77" s="281"/>
      <c r="F77" s="281"/>
      <c r="G77" s="281"/>
      <c r="H77" s="281"/>
      <c r="I77" s="281"/>
      <c r="J77" s="18" t="s">
        <v>283</v>
      </c>
      <c r="K77" s="208" t="s">
        <v>72</v>
      </c>
      <c r="L77" s="208">
        <v>43</v>
      </c>
      <c r="M77" s="19">
        <v>20</v>
      </c>
      <c r="N77" s="19">
        <v>40</v>
      </c>
      <c r="O77" s="19">
        <v>42</v>
      </c>
      <c r="P77" s="19">
        <v>44</v>
      </c>
    </row>
    <row r="78" spans="1:16" ht="20.45" customHeight="1">
      <c r="A78" s="219"/>
      <c r="B78" s="209" t="s">
        <v>5</v>
      </c>
      <c r="C78" s="281" t="s">
        <v>479</v>
      </c>
      <c r="D78" s="281"/>
      <c r="E78" s="281"/>
      <c r="F78" s="281"/>
      <c r="G78" s="281"/>
      <c r="H78" s="281"/>
      <c r="I78" s="281"/>
      <c r="J78" s="18" t="s">
        <v>283</v>
      </c>
      <c r="K78" s="208" t="s">
        <v>72</v>
      </c>
      <c r="L78" s="208">
        <v>40</v>
      </c>
      <c r="M78" s="19">
        <v>50</v>
      </c>
      <c r="N78" s="19">
        <v>50</v>
      </c>
      <c r="O78" s="19">
        <v>50</v>
      </c>
      <c r="P78" s="19">
        <v>50</v>
      </c>
    </row>
    <row r="79" spans="1:16" ht="20.45" customHeight="1">
      <c r="A79" s="318" t="s">
        <v>83</v>
      </c>
      <c r="B79" s="209" t="s">
        <v>318</v>
      </c>
      <c r="C79" s="281" t="s">
        <v>372</v>
      </c>
      <c r="D79" s="281"/>
      <c r="E79" s="281"/>
      <c r="F79" s="281"/>
      <c r="G79" s="281"/>
      <c r="H79" s="281"/>
      <c r="I79" s="281"/>
      <c r="J79" s="18" t="s">
        <v>265</v>
      </c>
      <c r="K79" s="208" t="s">
        <v>72</v>
      </c>
      <c r="L79" s="208">
        <v>426</v>
      </c>
      <c r="M79" s="19">
        <v>426</v>
      </c>
      <c r="N79" s="223">
        <v>616</v>
      </c>
      <c r="O79" s="19">
        <v>616</v>
      </c>
      <c r="P79" s="19">
        <v>616</v>
      </c>
    </row>
    <row r="80" spans="1:16" ht="24.75" customHeight="1">
      <c r="A80" s="318"/>
      <c r="B80" s="209" t="s">
        <v>379</v>
      </c>
      <c r="C80" s="294" t="s">
        <v>380</v>
      </c>
      <c r="D80" s="327"/>
      <c r="E80" s="327"/>
      <c r="F80" s="327"/>
      <c r="G80" s="327"/>
      <c r="H80" s="327"/>
      <c r="I80" s="295"/>
      <c r="J80" s="209" t="s">
        <v>253</v>
      </c>
      <c r="K80" s="208" t="s">
        <v>72</v>
      </c>
      <c r="L80" s="208">
        <v>100</v>
      </c>
      <c r="M80" s="19">
        <v>94</v>
      </c>
      <c r="N80" s="19">
        <v>94</v>
      </c>
      <c r="O80" s="19">
        <v>94</v>
      </c>
      <c r="P80" s="19">
        <v>94</v>
      </c>
    </row>
    <row r="81" spans="1:16" ht="20.45" customHeight="1">
      <c r="A81" s="318"/>
      <c r="B81" s="209" t="s">
        <v>320</v>
      </c>
      <c r="C81" s="281" t="s">
        <v>480</v>
      </c>
      <c r="D81" s="281"/>
      <c r="E81" s="281"/>
      <c r="F81" s="281"/>
      <c r="G81" s="281"/>
      <c r="H81" s="281"/>
      <c r="I81" s="281"/>
      <c r="J81" s="18" t="s">
        <v>481</v>
      </c>
      <c r="K81" s="208" t="s">
        <v>72</v>
      </c>
      <c r="L81" s="208" t="s">
        <v>590</v>
      </c>
      <c r="M81" s="19" t="s">
        <v>482</v>
      </c>
      <c r="N81" s="18">
        <v>2</v>
      </c>
      <c r="O81" s="18">
        <v>2</v>
      </c>
      <c r="P81" s="18">
        <v>2</v>
      </c>
    </row>
    <row r="82" spans="1:16" ht="19.899999999999999" customHeight="1"/>
    <row r="83" spans="1:16">
      <c r="A83" s="305" t="s">
        <v>471</v>
      </c>
      <c r="B83" s="342"/>
      <c r="C83" s="342"/>
      <c r="D83" s="342"/>
      <c r="E83" s="342"/>
      <c r="F83" s="342"/>
      <c r="G83" s="342"/>
      <c r="H83" s="342"/>
      <c r="I83" s="342"/>
      <c r="J83" s="342"/>
      <c r="K83" s="342"/>
      <c r="L83" s="342"/>
      <c r="M83" s="342"/>
      <c r="N83" s="342"/>
      <c r="O83" s="342"/>
      <c r="P83" s="306"/>
    </row>
    <row r="84" spans="1:16">
      <c r="A84" s="288" t="s">
        <v>59</v>
      </c>
      <c r="B84" s="289"/>
      <c r="C84" s="289"/>
      <c r="D84" s="290"/>
      <c r="E84" s="273" t="s">
        <v>58</v>
      </c>
      <c r="F84" s="275"/>
      <c r="G84" s="276">
        <v>2016</v>
      </c>
      <c r="H84" s="276"/>
      <c r="I84" s="208">
        <v>2017</v>
      </c>
      <c r="J84" s="208">
        <v>2018</v>
      </c>
      <c r="K84" s="280">
        <v>2019</v>
      </c>
      <c r="L84" s="280"/>
      <c r="M84" s="280">
        <v>2020</v>
      </c>
      <c r="N84" s="280"/>
      <c r="O84" s="280">
        <v>2021</v>
      </c>
      <c r="P84" s="280"/>
    </row>
    <row r="85" spans="1:16">
      <c r="A85" s="291"/>
      <c r="B85" s="292"/>
      <c r="C85" s="292"/>
      <c r="D85" s="293"/>
      <c r="E85" s="2" t="s">
        <v>92</v>
      </c>
      <c r="F85" s="222" t="s">
        <v>93</v>
      </c>
      <c r="G85" s="273" t="s">
        <v>68</v>
      </c>
      <c r="H85" s="275"/>
      <c r="I85" s="208" t="s">
        <v>68</v>
      </c>
      <c r="J85" s="208" t="s">
        <v>69</v>
      </c>
      <c r="K85" s="273" t="s">
        <v>69</v>
      </c>
      <c r="L85" s="275"/>
      <c r="M85" s="273" t="s">
        <v>71</v>
      </c>
      <c r="N85" s="275"/>
      <c r="O85" s="273" t="s">
        <v>71</v>
      </c>
      <c r="P85" s="275"/>
    </row>
    <row r="86" spans="1:16" ht="18.75">
      <c r="A86" s="375" t="s">
        <v>200</v>
      </c>
      <c r="B86" s="376"/>
      <c r="C86" s="376"/>
      <c r="D86" s="377"/>
      <c r="E86" s="2"/>
      <c r="F86" s="222"/>
      <c r="G86" s="266" t="s">
        <v>72</v>
      </c>
      <c r="H86" s="267"/>
      <c r="I86" s="3">
        <f>I87+I140+I193</f>
        <v>4946.8999999999996</v>
      </c>
      <c r="J86" s="3">
        <f>J87+J140+J193</f>
        <v>6385.6</v>
      </c>
      <c r="K86" s="3">
        <f>K87+K140+K193</f>
        <v>8446.6</v>
      </c>
      <c r="L86" s="192"/>
      <c r="M86" s="3">
        <f>M87+M140+M193</f>
        <v>9266.6</v>
      </c>
      <c r="N86" s="192"/>
      <c r="O86" s="3">
        <f>O87+O140+O193</f>
        <v>9463.1999999999989</v>
      </c>
      <c r="P86" s="192"/>
    </row>
    <row r="87" spans="1:16" ht="24" customHeight="1">
      <c r="A87" s="305" t="s">
        <v>228</v>
      </c>
      <c r="B87" s="342"/>
      <c r="C87" s="342"/>
      <c r="D87" s="306"/>
      <c r="E87" s="8" t="s">
        <v>404</v>
      </c>
      <c r="F87" s="222"/>
      <c r="G87" s="266" t="s">
        <v>72</v>
      </c>
      <c r="H87" s="267"/>
      <c r="I87" s="3">
        <f>I88+I92+I114+I117+I122+I129</f>
        <v>2705.4999999999995</v>
      </c>
      <c r="J87" s="3">
        <f>J88+J92+J114+J117+J122+J129</f>
        <v>2984.1</v>
      </c>
      <c r="K87" s="3">
        <f>K88+K92+K114+K117+K122+K129</f>
        <v>3250.8999999999996</v>
      </c>
      <c r="L87" s="176"/>
      <c r="M87" s="3">
        <f>M88+M92+M114+M117+M122+M129</f>
        <v>3268.7999999999997</v>
      </c>
      <c r="N87" s="176"/>
      <c r="O87" s="3">
        <f>O88+O92+O114+O117+O122+O129</f>
        <v>3350.7</v>
      </c>
      <c r="P87" s="192"/>
    </row>
    <row r="88" spans="1:16" ht="18.75" customHeight="1">
      <c r="A88" s="339" t="s">
        <v>323</v>
      </c>
      <c r="B88" s="340"/>
      <c r="C88" s="340"/>
      <c r="D88" s="341"/>
      <c r="E88" s="8"/>
      <c r="F88" s="7">
        <v>21</v>
      </c>
      <c r="G88" s="266" t="s">
        <v>72</v>
      </c>
      <c r="H88" s="267"/>
      <c r="I88" s="175">
        <f>I89+I90+I91</f>
        <v>2034.2</v>
      </c>
      <c r="J88" s="175">
        <f>J89+J90+J91</f>
        <v>2124.6999999999998</v>
      </c>
      <c r="K88" s="175">
        <f>K89+K90+K91</f>
        <v>2341.8999999999996</v>
      </c>
      <c r="L88" s="176"/>
      <c r="M88" s="175">
        <f>M89+M90+M91</f>
        <v>2413.7999999999997</v>
      </c>
      <c r="N88" s="176"/>
      <c r="O88" s="175">
        <f>O89+O90+O91</f>
        <v>2490.6999999999998</v>
      </c>
      <c r="P88" s="192"/>
    </row>
    <row r="89" spans="1:16">
      <c r="A89" s="339" t="s">
        <v>451</v>
      </c>
      <c r="B89" s="340"/>
      <c r="C89" s="340"/>
      <c r="D89" s="341"/>
      <c r="E89" s="8"/>
      <c r="F89" s="7">
        <v>211180</v>
      </c>
      <c r="G89" s="266" t="s">
        <v>72</v>
      </c>
      <c r="H89" s="267"/>
      <c r="I89" s="223">
        <v>1615</v>
      </c>
      <c r="J89" s="241">
        <v>1676</v>
      </c>
      <c r="K89" s="193">
        <v>1859.2</v>
      </c>
      <c r="L89" s="242"/>
      <c r="M89" s="193">
        <v>1916.4</v>
      </c>
      <c r="N89" s="242"/>
      <c r="O89" s="193">
        <v>1977.6</v>
      </c>
      <c r="P89" s="192"/>
    </row>
    <row r="90" spans="1:16" ht="31.5" customHeight="1">
      <c r="A90" s="343" t="s">
        <v>121</v>
      </c>
      <c r="B90" s="278"/>
      <c r="C90" s="278"/>
      <c r="D90" s="279"/>
      <c r="E90" s="2"/>
      <c r="F90" s="7">
        <v>212100</v>
      </c>
      <c r="G90" s="266" t="s">
        <v>72</v>
      </c>
      <c r="H90" s="267"/>
      <c r="I90" s="194">
        <v>350.8</v>
      </c>
      <c r="J90" s="241">
        <v>375.6</v>
      </c>
      <c r="K90" s="241">
        <v>399</v>
      </c>
      <c r="L90" s="194"/>
      <c r="M90" s="241">
        <v>411.2</v>
      </c>
      <c r="N90" s="194"/>
      <c r="O90" s="241">
        <v>424.1</v>
      </c>
      <c r="P90" s="194"/>
    </row>
    <row r="91" spans="1:16" ht="47.25" customHeight="1">
      <c r="A91" s="343" t="s">
        <v>190</v>
      </c>
      <c r="B91" s="278"/>
      <c r="C91" s="278"/>
      <c r="D91" s="279"/>
      <c r="E91" s="2"/>
      <c r="F91" s="7">
        <v>212210</v>
      </c>
      <c r="G91" s="266" t="s">
        <v>72</v>
      </c>
      <c r="H91" s="267"/>
      <c r="I91" s="194">
        <v>68.400000000000006</v>
      </c>
      <c r="J91" s="23">
        <v>73.099999999999994</v>
      </c>
      <c r="K91" s="23">
        <v>83.7</v>
      </c>
      <c r="L91" s="204"/>
      <c r="M91" s="23">
        <v>86.2</v>
      </c>
      <c r="N91" s="204"/>
      <c r="O91" s="23">
        <v>89</v>
      </c>
      <c r="P91" s="204"/>
    </row>
    <row r="92" spans="1:16" ht="27.75" customHeight="1">
      <c r="A92" s="4" t="s">
        <v>128</v>
      </c>
      <c r="B92" s="206"/>
      <c r="C92" s="206"/>
      <c r="D92" s="207"/>
      <c r="E92" s="8"/>
      <c r="F92" s="7">
        <v>22</v>
      </c>
      <c r="G92" s="191"/>
      <c r="H92" s="192" t="s">
        <v>72</v>
      </c>
      <c r="I92" s="3">
        <f>SUM(I93:I113)</f>
        <v>400.4</v>
      </c>
      <c r="J92" s="3">
        <f>SUM(J93:J113)</f>
        <v>611</v>
      </c>
      <c r="K92" s="3">
        <f>SUM(K93:K113)</f>
        <v>635</v>
      </c>
      <c r="L92" s="192"/>
      <c r="M92" s="3">
        <f>SUM(M93:M113)</f>
        <v>631</v>
      </c>
      <c r="N92" s="176"/>
      <c r="O92" s="3">
        <f>SUM(O93:O113)</f>
        <v>636</v>
      </c>
      <c r="P92" s="192"/>
    </row>
    <row r="93" spans="1:16" ht="15.75" customHeight="1">
      <c r="A93" s="6" t="s">
        <v>175</v>
      </c>
      <c r="B93" s="206"/>
      <c r="C93" s="206"/>
      <c r="D93" s="207"/>
      <c r="E93" s="2"/>
      <c r="F93" s="222">
        <v>222110</v>
      </c>
      <c r="G93" s="266" t="s">
        <v>72</v>
      </c>
      <c r="H93" s="267"/>
      <c r="I93" s="194"/>
      <c r="J93" s="10"/>
      <c r="K93" s="10"/>
      <c r="L93" s="207"/>
      <c r="M93" s="205"/>
      <c r="N93" s="207"/>
      <c r="O93" s="205"/>
      <c r="P93" s="207"/>
    </row>
    <row r="94" spans="1:16" ht="15.75" customHeight="1">
      <c r="A94" s="6" t="s">
        <v>174</v>
      </c>
      <c r="B94" s="206"/>
      <c r="C94" s="206"/>
      <c r="D94" s="207"/>
      <c r="E94" s="2"/>
      <c r="F94" s="222">
        <v>222120</v>
      </c>
      <c r="G94" s="266" t="s">
        <v>72</v>
      </c>
      <c r="H94" s="267"/>
      <c r="I94" s="194"/>
      <c r="J94" s="241"/>
      <c r="K94" s="241"/>
      <c r="L94" s="194"/>
      <c r="M94" s="193"/>
      <c r="N94" s="194"/>
      <c r="O94" s="241"/>
      <c r="P94" s="194"/>
    </row>
    <row r="95" spans="1:16" ht="21.75" customHeight="1">
      <c r="A95" s="6" t="s">
        <v>176</v>
      </c>
      <c r="B95" s="206"/>
      <c r="C95" s="206"/>
      <c r="D95" s="207"/>
      <c r="E95" s="2"/>
      <c r="F95" s="222">
        <v>222130</v>
      </c>
      <c r="G95" s="266" t="s">
        <v>72</v>
      </c>
      <c r="H95" s="267"/>
      <c r="I95" s="194"/>
      <c r="J95" s="241"/>
      <c r="K95" s="241"/>
      <c r="L95" s="194"/>
      <c r="M95" s="193"/>
      <c r="N95" s="194"/>
      <c r="O95" s="193"/>
      <c r="P95" s="194"/>
    </row>
    <row r="96" spans="1:16">
      <c r="A96" s="6" t="s">
        <v>185</v>
      </c>
      <c r="B96" s="206"/>
      <c r="C96" s="206"/>
      <c r="D96" s="207"/>
      <c r="E96" s="2"/>
      <c r="F96" s="222">
        <v>222140</v>
      </c>
      <c r="G96" s="266" t="s">
        <v>72</v>
      </c>
      <c r="H96" s="267"/>
      <c r="I96" s="194"/>
      <c r="J96" s="241"/>
      <c r="K96" s="241"/>
      <c r="L96" s="194"/>
      <c r="M96" s="193"/>
      <c r="N96" s="194"/>
      <c r="O96" s="193"/>
      <c r="P96" s="194"/>
    </row>
    <row r="97" spans="1:16" ht="19.5" customHeight="1">
      <c r="A97" s="6" t="s">
        <v>186</v>
      </c>
      <c r="B97" s="206"/>
      <c r="C97" s="206"/>
      <c r="D97" s="207"/>
      <c r="E97" s="2"/>
      <c r="F97" s="222">
        <v>222190</v>
      </c>
      <c r="G97" s="266" t="s">
        <v>72</v>
      </c>
      <c r="H97" s="267"/>
      <c r="I97" s="194"/>
      <c r="J97" s="241"/>
      <c r="K97" s="241"/>
      <c r="L97" s="194"/>
      <c r="M97" s="193"/>
      <c r="N97" s="194"/>
      <c r="O97" s="193"/>
      <c r="P97" s="194"/>
    </row>
    <row r="98" spans="1:16" ht="19.5" customHeight="1">
      <c r="A98" s="6" t="s">
        <v>184</v>
      </c>
      <c r="B98" s="206"/>
      <c r="C98" s="206"/>
      <c r="D98" s="207"/>
      <c r="E98" s="2"/>
      <c r="F98" s="222">
        <v>222210</v>
      </c>
      <c r="G98" s="266" t="s">
        <v>72</v>
      </c>
      <c r="H98" s="267"/>
      <c r="I98" s="194">
        <v>17.899999999999999</v>
      </c>
      <c r="J98" s="241">
        <v>20.7</v>
      </c>
      <c r="K98" s="241">
        <v>21</v>
      </c>
      <c r="L98" s="242"/>
      <c r="M98" s="241">
        <v>21</v>
      </c>
      <c r="N98" s="242"/>
      <c r="O98" s="241">
        <v>21</v>
      </c>
      <c r="P98" s="242"/>
    </row>
    <row r="99" spans="1:16" ht="19.5" customHeight="1">
      <c r="A99" s="6" t="s">
        <v>132</v>
      </c>
      <c r="B99" s="206"/>
      <c r="C99" s="206"/>
      <c r="D99" s="207"/>
      <c r="E99" s="2"/>
      <c r="F99" s="222">
        <v>222220</v>
      </c>
      <c r="G99" s="266" t="s">
        <v>72</v>
      </c>
      <c r="H99" s="267"/>
      <c r="I99" s="194">
        <v>14.2</v>
      </c>
      <c r="J99" s="241">
        <v>16</v>
      </c>
      <c r="K99" s="241">
        <v>10</v>
      </c>
      <c r="L99" s="194"/>
      <c r="M99" s="241">
        <v>10</v>
      </c>
      <c r="N99" s="194"/>
      <c r="O99" s="241">
        <v>10</v>
      </c>
      <c r="P99" s="194"/>
    </row>
    <row r="100" spans="1:16" ht="19.5" customHeight="1">
      <c r="A100" s="6" t="s">
        <v>138</v>
      </c>
      <c r="B100" s="206"/>
      <c r="C100" s="206"/>
      <c r="D100" s="207"/>
      <c r="E100" s="2"/>
      <c r="F100" s="222">
        <v>222300</v>
      </c>
      <c r="G100" s="266" t="s">
        <v>72</v>
      </c>
      <c r="H100" s="267"/>
      <c r="I100" s="194">
        <v>242.8</v>
      </c>
      <c r="J100" s="241">
        <v>319.2</v>
      </c>
      <c r="K100" s="241">
        <v>319</v>
      </c>
      <c r="L100" s="194"/>
      <c r="M100" s="241">
        <v>335</v>
      </c>
      <c r="N100" s="194"/>
      <c r="O100" s="241">
        <v>340</v>
      </c>
      <c r="P100" s="194"/>
    </row>
    <row r="101" spans="1:16" ht="19.5" customHeight="1">
      <c r="A101" s="6" t="s">
        <v>133</v>
      </c>
      <c r="B101" s="206"/>
      <c r="C101" s="206"/>
      <c r="D101" s="207"/>
      <c r="E101" s="2"/>
      <c r="F101" s="222">
        <v>222400</v>
      </c>
      <c r="G101" s="266" t="s">
        <v>72</v>
      </c>
      <c r="H101" s="267"/>
      <c r="I101" s="194">
        <v>14.4</v>
      </c>
      <c r="J101" s="241">
        <v>30</v>
      </c>
      <c r="K101" s="241">
        <v>15</v>
      </c>
      <c r="L101" s="242"/>
      <c r="M101" s="241">
        <v>15</v>
      </c>
      <c r="N101" s="242"/>
      <c r="O101" s="241">
        <v>15</v>
      </c>
      <c r="P101" s="194"/>
    </row>
    <row r="102" spans="1:16" ht="19.5" customHeight="1">
      <c r="A102" s="6" t="s">
        <v>137</v>
      </c>
      <c r="B102" s="206"/>
      <c r="C102" s="206"/>
      <c r="D102" s="207"/>
      <c r="E102" s="2"/>
      <c r="F102" s="222">
        <v>222500</v>
      </c>
      <c r="G102" s="266" t="s">
        <v>72</v>
      </c>
      <c r="H102" s="267"/>
      <c r="I102" s="194">
        <v>9.1</v>
      </c>
      <c r="J102" s="241">
        <v>30</v>
      </c>
      <c r="K102" s="241">
        <v>50</v>
      </c>
      <c r="L102" s="194"/>
      <c r="M102" s="241">
        <v>30</v>
      </c>
      <c r="N102" s="242"/>
      <c r="O102" s="241">
        <v>30</v>
      </c>
      <c r="P102" s="242"/>
    </row>
    <row r="103" spans="1:16" ht="19.5" customHeight="1">
      <c r="A103" s="6" t="s">
        <v>122</v>
      </c>
      <c r="B103" s="206"/>
      <c r="C103" s="206"/>
      <c r="D103" s="207"/>
      <c r="E103" s="2"/>
      <c r="F103" s="222">
        <v>222600</v>
      </c>
      <c r="G103" s="266" t="s">
        <v>72</v>
      </c>
      <c r="H103" s="267"/>
      <c r="I103" s="194"/>
      <c r="J103" s="241">
        <v>10</v>
      </c>
      <c r="K103" s="241">
        <v>10</v>
      </c>
      <c r="L103" s="242"/>
      <c r="M103" s="241">
        <v>10</v>
      </c>
      <c r="N103" s="242"/>
      <c r="O103" s="241">
        <v>10</v>
      </c>
      <c r="P103" s="242"/>
    </row>
    <row r="104" spans="1:16" ht="19.5" customHeight="1">
      <c r="A104" s="6" t="s">
        <v>188</v>
      </c>
      <c r="B104" s="206"/>
      <c r="C104" s="206"/>
      <c r="D104" s="207"/>
      <c r="E104" s="2"/>
      <c r="F104" s="222">
        <v>222710</v>
      </c>
      <c r="G104" s="266" t="s">
        <v>72</v>
      </c>
      <c r="H104" s="267"/>
      <c r="I104" s="194">
        <v>62.2</v>
      </c>
      <c r="J104" s="241">
        <v>150</v>
      </c>
      <c r="K104" s="241">
        <v>100</v>
      </c>
      <c r="L104" s="242"/>
      <c r="M104" s="241">
        <v>100</v>
      </c>
      <c r="N104" s="242"/>
      <c r="O104" s="241">
        <v>100</v>
      </c>
      <c r="P104" s="194"/>
    </row>
    <row r="105" spans="1:16" ht="19.5" customHeight="1">
      <c r="A105" s="6" t="s">
        <v>189</v>
      </c>
      <c r="B105" s="206"/>
      <c r="C105" s="206"/>
      <c r="D105" s="207"/>
      <c r="E105" s="2"/>
      <c r="F105" s="222">
        <v>222720</v>
      </c>
      <c r="G105" s="266" t="s">
        <v>72</v>
      </c>
      <c r="H105" s="267"/>
      <c r="I105" s="194">
        <v>10.9</v>
      </c>
      <c r="J105" s="241"/>
      <c r="K105" s="241">
        <v>50</v>
      </c>
      <c r="L105" s="194"/>
      <c r="M105" s="241">
        <v>50</v>
      </c>
      <c r="N105" s="194"/>
      <c r="O105" s="241">
        <v>50</v>
      </c>
      <c r="P105" s="194"/>
    </row>
    <row r="106" spans="1:16" ht="19.5" customHeight="1">
      <c r="A106" s="6" t="s">
        <v>321</v>
      </c>
      <c r="B106" s="206"/>
      <c r="C106" s="206"/>
      <c r="D106" s="207"/>
      <c r="E106" s="2"/>
      <c r="F106" s="222">
        <v>222800</v>
      </c>
      <c r="G106" s="266" t="s">
        <v>72</v>
      </c>
      <c r="H106" s="267"/>
      <c r="I106" s="194"/>
      <c r="J106" s="241"/>
      <c r="K106" s="241"/>
      <c r="L106" s="194"/>
      <c r="M106" s="241"/>
      <c r="N106" s="194"/>
      <c r="O106" s="241"/>
      <c r="P106" s="194"/>
    </row>
    <row r="107" spans="1:16" ht="19.5" customHeight="1">
      <c r="A107" s="6" t="s">
        <v>123</v>
      </c>
      <c r="B107" s="206"/>
      <c r="C107" s="206"/>
      <c r="D107" s="207"/>
      <c r="E107" s="2"/>
      <c r="F107" s="222">
        <v>222910</v>
      </c>
      <c r="G107" s="266" t="s">
        <v>72</v>
      </c>
      <c r="H107" s="267"/>
      <c r="I107" s="194"/>
      <c r="J107" s="241"/>
      <c r="K107" s="241"/>
      <c r="L107" s="194"/>
      <c r="M107" s="241"/>
      <c r="N107" s="194"/>
      <c r="O107" s="241"/>
      <c r="P107" s="194"/>
    </row>
    <row r="108" spans="1:16" ht="19.5" customHeight="1">
      <c r="A108" s="6" t="s">
        <v>179</v>
      </c>
      <c r="B108" s="206"/>
      <c r="C108" s="206"/>
      <c r="D108" s="207"/>
      <c r="E108" s="2"/>
      <c r="F108" s="222">
        <v>222920</v>
      </c>
      <c r="G108" s="266" t="s">
        <v>72</v>
      </c>
      <c r="H108" s="267"/>
      <c r="I108" s="194"/>
      <c r="J108" s="241"/>
      <c r="K108" s="241">
        <v>20</v>
      </c>
      <c r="L108" s="194"/>
      <c r="M108" s="241">
        <v>20</v>
      </c>
      <c r="N108" s="194"/>
      <c r="O108" s="241">
        <v>20</v>
      </c>
      <c r="P108" s="194"/>
    </row>
    <row r="109" spans="1:16" ht="19.5" customHeight="1">
      <c r="A109" s="6" t="s">
        <v>183</v>
      </c>
      <c r="B109" s="206"/>
      <c r="C109" s="206"/>
      <c r="D109" s="207"/>
      <c r="E109" s="2"/>
      <c r="F109" s="222">
        <v>222940</v>
      </c>
      <c r="G109" s="266" t="s">
        <v>72</v>
      </c>
      <c r="H109" s="267"/>
      <c r="I109" s="194">
        <v>13.5</v>
      </c>
      <c r="J109" s="241">
        <v>13.5</v>
      </c>
      <c r="K109" s="241">
        <v>14</v>
      </c>
      <c r="L109" s="242"/>
      <c r="M109" s="241">
        <v>14</v>
      </c>
      <c r="N109" s="242"/>
      <c r="O109" s="241">
        <v>14</v>
      </c>
      <c r="P109" s="242"/>
    </row>
    <row r="110" spans="1:16" ht="19.5" customHeight="1">
      <c r="A110" s="6" t="s">
        <v>356</v>
      </c>
      <c r="B110" s="206"/>
      <c r="C110" s="206"/>
      <c r="D110" s="207"/>
      <c r="E110" s="2"/>
      <c r="F110" s="222">
        <v>222960</v>
      </c>
      <c r="G110" s="266" t="s">
        <v>72</v>
      </c>
      <c r="H110" s="267"/>
      <c r="I110" s="194"/>
      <c r="J110" s="241"/>
      <c r="K110" s="241"/>
      <c r="L110" s="194"/>
      <c r="M110" s="241"/>
      <c r="N110" s="194"/>
      <c r="O110" s="241"/>
      <c r="P110" s="194"/>
    </row>
    <row r="111" spans="1:16" ht="19.5" customHeight="1">
      <c r="A111" s="6" t="s">
        <v>355</v>
      </c>
      <c r="B111" s="206"/>
      <c r="C111" s="206"/>
      <c r="D111" s="207"/>
      <c r="E111" s="2"/>
      <c r="F111" s="222">
        <v>222970</v>
      </c>
      <c r="G111" s="266" t="s">
        <v>72</v>
      </c>
      <c r="H111" s="267"/>
      <c r="I111" s="194">
        <v>8.1</v>
      </c>
      <c r="J111" s="241">
        <v>11</v>
      </c>
      <c r="K111" s="241">
        <v>10</v>
      </c>
      <c r="L111" s="242"/>
      <c r="M111" s="241">
        <v>10</v>
      </c>
      <c r="N111" s="242"/>
      <c r="O111" s="241">
        <v>10</v>
      </c>
      <c r="P111" s="194"/>
    </row>
    <row r="112" spans="1:16" ht="19.5" customHeight="1">
      <c r="A112" s="6" t="s">
        <v>131</v>
      </c>
      <c r="B112" s="206"/>
      <c r="C112" s="206"/>
      <c r="D112" s="207"/>
      <c r="E112" s="2"/>
      <c r="F112" s="222">
        <v>222980</v>
      </c>
      <c r="G112" s="266" t="s">
        <v>72</v>
      </c>
      <c r="H112" s="267"/>
      <c r="I112" s="194">
        <v>6.2</v>
      </c>
      <c r="J112" s="241">
        <v>6</v>
      </c>
      <c r="K112" s="241">
        <v>6</v>
      </c>
      <c r="L112" s="194"/>
      <c r="M112" s="241">
        <v>6</v>
      </c>
      <c r="N112" s="194"/>
      <c r="O112" s="241">
        <v>6</v>
      </c>
      <c r="P112" s="194"/>
    </row>
    <row r="113" spans="1:16" ht="19.5" customHeight="1">
      <c r="A113" s="6" t="s">
        <v>181</v>
      </c>
      <c r="B113" s="206"/>
      <c r="C113" s="206"/>
      <c r="D113" s="207"/>
      <c r="E113" s="2"/>
      <c r="F113" s="222">
        <v>222990</v>
      </c>
      <c r="G113" s="266" t="s">
        <v>72</v>
      </c>
      <c r="H113" s="267"/>
      <c r="I113" s="194">
        <v>1.1000000000000001</v>
      </c>
      <c r="J113" s="23">
        <v>4.5999999999999996</v>
      </c>
      <c r="K113" s="23">
        <v>10</v>
      </c>
      <c r="L113" s="24"/>
      <c r="M113" s="23">
        <v>10</v>
      </c>
      <c r="N113" s="24"/>
      <c r="O113" s="23">
        <v>10</v>
      </c>
      <c r="P113" s="24"/>
    </row>
    <row r="114" spans="1:16" ht="25.5" customHeight="1">
      <c r="A114" s="4" t="s">
        <v>332</v>
      </c>
      <c r="B114" s="63"/>
      <c r="C114" s="63"/>
      <c r="D114" s="64"/>
      <c r="E114" s="8"/>
      <c r="F114" s="7">
        <v>27</v>
      </c>
      <c r="G114" s="266" t="s">
        <v>72</v>
      </c>
      <c r="H114" s="267"/>
      <c r="I114" s="175">
        <f>I115+I116</f>
        <v>12</v>
      </c>
      <c r="J114" s="175">
        <f>J115+J116</f>
        <v>22</v>
      </c>
      <c r="K114" s="175">
        <f>K115+K116</f>
        <v>22</v>
      </c>
      <c r="L114" s="176"/>
      <c r="M114" s="175">
        <f>M115+M116</f>
        <v>22</v>
      </c>
      <c r="N114" s="176"/>
      <c r="O114" s="175">
        <f>O115+O116</f>
        <v>22</v>
      </c>
      <c r="P114" s="192"/>
    </row>
    <row r="115" spans="1:16" ht="21" customHeight="1">
      <c r="A115" s="350" t="s">
        <v>331</v>
      </c>
      <c r="B115" s="264"/>
      <c r="C115" s="264"/>
      <c r="D115" s="265"/>
      <c r="E115" s="2"/>
      <c r="F115" s="222">
        <v>273200</v>
      </c>
      <c r="G115" s="266" t="s">
        <v>72</v>
      </c>
      <c r="H115" s="267"/>
      <c r="I115" s="194"/>
      <c r="J115" s="10"/>
      <c r="K115" s="10"/>
      <c r="L115" s="207"/>
      <c r="M115" s="205"/>
      <c r="N115" s="207"/>
      <c r="O115" s="205"/>
      <c r="P115" s="207"/>
    </row>
    <row r="116" spans="1:16" ht="34.5" customHeight="1">
      <c r="A116" s="350" t="s">
        <v>124</v>
      </c>
      <c r="B116" s="264"/>
      <c r="C116" s="264"/>
      <c r="D116" s="265"/>
      <c r="E116" s="2"/>
      <c r="F116" s="222">
        <v>273500</v>
      </c>
      <c r="G116" s="266" t="s">
        <v>72</v>
      </c>
      <c r="H116" s="267"/>
      <c r="I116" s="242">
        <v>12</v>
      </c>
      <c r="J116" s="241">
        <v>22</v>
      </c>
      <c r="K116" s="241">
        <v>22</v>
      </c>
      <c r="L116" s="242"/>
      <c r="M116" s="241">
        <v>22</v>
      </c>
      <c r="N116" s="242"/>
      <c r="O116" s="241">
        <v>22</v>
      </c>
      <c r="P116" s="242"/>
    </row>
    <row r="117" spans="1:16" ht="21" customHeight="1">
      <c r="A117" s="343" t="s">
        <v>333</v>
      </c>
      <c r="B117" s="278"/>
      <c r="C117" s="278"/>
      <c r="D117" s="279"/>
      <c r="E117" s="8"/>
      <c r="F117" s="7">
        <v>28</v>
      </c>
      <c r="G117" s="266" t="s">
        <v>72</v>
      </c>
      <c r="H117" s="267"/>
      <c r="I117" s="194"/>
      <c r="J117" s="175">
        <f>J118+J119+J120+J121</f>
        <v>2</v>
      </c>
      <c r="K117" s="175">
        <f>K118+K119+K120+K121</f>
        <v>2</v>
      </c>
      <c r="L117" s="192"/>
      <c r="M117" s="175">
        <f>M118+M119+M120+M121</f>
        <v>2</v>
      </c>
      <c r="N117" s="192"/>
      <c r="O117" s="175">
        <f>O118+O119+O120+O121</f>
        <v>2</v>
      </c>
      <c r="P117" s="192"/>
    </row>
    <row r="118" spans="1:16" ht="17.25" customHeight="1">
      <c r="A118" s="389" t="s">
        <v>306</v>
      </c>
      <c r="B118" s="271"/>
      <c r="C118" s="271"/>
      <c r="D118" s="272"/>
      <c r="E118" s="94"/>
      <c r="F118" s="222">
        <v>281360</v>
      </c>
      <c r="G118" s="266" t="s">
        <v>72</v>
      </c>
      <c r="H118" s="267"/>
      <c r="I118" s="194"/>
      <c r="J118" s="241"/>
      <c r="K118" s="241"/>
      <c r="L118" s="194"/>
      <c r="M118" s="193"/>
      <c r="N118" s="194"/>
      <c r="O118" s="193"/>
      <c r="P118" s="194"/>
    </row>
    <row r="119" spans="1:16" ht="32.25" customHeight="1">
      <c r="A119" s="350" t="s">
        <v>307</v>
      </c>
      <c r="B119" s="264"/>
      <c r="C119" s="264"/>
      <c r="D119" s="265"/>
      <c r="E119" s="2"/>
      <c r="F119" s="222">
        <v>281361</v>
      </c>
      <c r="G119" s="266" t="s">
        <v>72</v>
      </c>
      <c r="H119" s="267"/>
      <c r="I119" s="194"/>
      <c r="J119" s="241"/>
      <c r="K119" s="241"/>
      <c r="L119" s="194"/>
      <c r="M119" s="193"/>
      <c r="N119" s="194"/>
      <c r="O119" s="193"/>
      <c r="P119" s="194"/>
    </row>
    <row r="120" spans="1:16" ht="35.25" customHeight="1">
      <c r="A120" s="350" t="s">
        <v>308</v>
      </c>
      <c r="B120" s="264"/>
      <c r="C120" s="264"/>
      <c r="D120" s="265"/>
      <c r="E120" s="2"/>
      <c r="F120" s="222">
        <v>281362</v>
      </c>
      <c r="G120" s="266" t="s">
        <v>72</v>
      </c>
      <c r="H120" s="267"/>
      <c r="I120" s="194"/>
      <c r="J120" s="241"/>
      <c r="K120" s="241"/>
      <c r="L120" s="194"/>
      <c r="M120" s="193"/>
      <c r="N120" s="194"/>
      <c r="O120" s="193"/>
      <c r="P120" s="194"/>
    </row>
    <row r="121" spans="1:16" ht="17.25" customHeight="1">
      <c r="A121" s="350" t="s">
        <v>182</v>
      </c>
      <c r="B121" s="264"/>
      <c r="C121" s="264"/>
      <c r="D121" s="265"/>
      <c r="E121" s="2"/>
      <c r="F121" s="222">
        <v>281400</v>
      </c>
      <c r="G121" s="266" t="s">
        <v>72</v>
      </c>
      <c r="H121" s="267"/>
      <c r="I121" s="194"/>
      <c r="J121" s="241">
        <v>2</v>
      </c>
      <c r="K121" s="241">
        <v>2</v>
      </c>
      <c r="L121" s="242"/>
      <c r="M121" s="241">
        <v>2</v>
      </c>
      <c r="N121" s="242"/>
      <c r="O121" s="241">
        <v>2</v>
      </c>
      <c r="P121" s="242"/>
    </row>
    <row r="122" spans="1:16" ht="22.5" customHeight="1">
      <c r="A122" s="343" t="s">
        <v>325</v>
      </c>
      <c r="B122" s="278"/>
      <c r="C122" s="278"/>
      <c r="D122" s="279"/>
      <c r="E122" s="8"/>
      <c r="F122" s="7">
        <v>31</v>
      </c>
      <c r="G122" s="266" t="s">
        <v>72</v>
      </c>
      <c r="H122" s="267"/>
      <c r="I122" s="175">
        <f>I125+I126+I128+I124+I127</f>
        <v>112.7</v>
      </c>
      <c r="J122" s="175">
        <f>J125+J126+J128+J124+J127</f>
        <v>47</v>
      </c>
      <c r="K122" s="175">
        <f>K125+K126+K128+K124+K127</f>
        <v>57</v>
      </c>
      <c r="L122" s="176"/>
      <c r="M122" s="175">
        <f>M125+M126+M128+M124</f>
        <v>57</v>
      </c>
      <c r="N122" s="192"/>
      <c r="O122" s="175">
        <f>O125+O126+O128+O124</f>
        <v>57</v>
      </c>
      <c r="P122" s="192"/>
    </row>
    <row r="123" spans="1:16" ht="18.75" customHeight="1">
      <c r="A123" s="6" t="s">
        <v>145</v>
      </c>
      <c r="B123" s="206"/>
      <c r="C123" s="206"/>
      <c r="D123" s="207"/>
      <c r="E123" s="2"/>
      <c r="F123" s="222">
        <v>311120</v>
      </c>
      <c r="G123" s="266" t="s">
        <v>72</v>
      </c>
      <c r="H123" s="267"/>
      <c r="I123" s="194"/>
      <c r="J123" s="241"/>
      <c r="K123" s="241"/>
      <c r="L123" s="194"/>
      <c r="M123" s="193"/>
      <c r="N123" s="194"/>
      <c r="O123" s="193"/>
      <c r="P123" s="194"/>
    </row>
    <row r="124" spans="1:16" ht="18.75" customHeight="1">
      <c r="A124" s="6" t="s">
        <v>357</v>
      </c>
      <c r="B124" s="206"/>
      <c r="C124" s="206"/>
      <c r="D124" s="207"/>
      <c r="E124" s="2"/>
      <c r="F124" s="222">
        <v>314110</v>
      </c>
      <c r="G124" s="266" t="s">
        <v>72</v>
      </c>
      <c r="H124" s="267"/>
      <c r="I124" s="194">
        <v>79.900000000000006</v>
      </c>
      <c r="J124" s="241">
        <v>37</v>
      </c>
      <c r="K124" s="241">
        <v>37</v>
      </c>
      <c r="L124" s="242"/>
      <c r="M124" s="241">
        <v>37</v>
      </c>
      <c r="N124" s="242"/>
      <c r="O124" s="241">
        <v>37</v>
      </c>
      <c r="P124" s="194"/>
    </row>
    <row r="125" spans="1:16" ht="18.75" customHeight="1">
      <c r="A125" s="350" t="s">
        <v>192</v>
      </c>
      <c r="B125" s="264"/>
      <c r="C125" s="264"/>
      <c r="D125" s="265"/>
      <c r="E125" s="2"/>
      <c r="F125" s="222">
        <v>315110</v>
      </c>
      <c r="G125" s="266" t="s">
        <v>72</v>
      </c>
      <c r="H125" s="267"/>
      <c r="I125" s="194"/>
      <c r="J125" s="241"/>
      <c r="K125" s="241"/>
      <c r="L125" s="194"/>
      <c r="M125" s="193"/>
      <c r="N125" s="194"/>
      <c r="O125" s="193"/>
      <c r="P125" s="194"/>
    </row>
    <row r="126" spans="1:16" ht="36" customHeight="1">
      <c r="A126" s="350" t="s">
        <v>193</v>
      </c>
      <c r="B126" s="264"/>
      <c r="C126" s="264"/>
      <c r="D126" s="265"/>
      <c r="E126" s="2"/>
      <c r="F126" s="222">
        <v>316110</v>
      </c>
      <c r="G126" s="266" t="s">
        <v>72</v>
      </c>
      <c r="H126" s="267"/>
      <c r="I126" s="194">
        <v>32.799999999999997</v>
      </c>
      <c r="J126" s="241">
        <v>10</v>
      </c>
      <c r="K126" s="241">
        <v>20</v>
      </c>
      <c r="L126" s="194"/>
      <c r="M126" s="193">
        <v>20</v>
      </c>
      <c r="N126" s="194"/>
      <c r="O126" s="193">
        <v>20</v>
      </c>
      <c r="P126" s="194"/>
    </row>
    <row r="127" spans="1:16" ht="18.75" customHeight="1">
      <c r="A127" s="350" t="s">
        <v>358</v>
      </c>
      <c r="B127" s="264"/>
      <c r="C127" s="264"/>
      <c r="D127" s="265"/>
      <c r="E127" s="2"/>
      <c r="F127" s="222">
        <v>317110</v>
      </c>
      <c r="G127" s="266" t="s">
        <v>72</v>
      </c>
      <c r="H127" s="267"/>
      <c r="I127" s="194"/>
      <c r="J127" s="23"/>
      <c r="K127" s="23"/>
      <c r="L127" s="204"/>
      <c r="M127" s="203"/>
      <c r="N127" s="204"/>
      <c r="O127" s="203"/>
      <c r="P127" s="204"/>
    </row>
    <row r="128" spans="1:16" ht="18.75" customHeight="1">
      <c r="A128" s="350" t="s">
        <v>322</v>
      </c>
      <c r="B128" s="264"/>
      <c r="C128" s="264"/>
      <c r="D128" s="265"/>
      <c r="E128" s="2"/>
      <c r="F128" s="222">
        <v>318110</v>
      </c>
      <c r="G128" s="266" t="s">
        <v>72</v>
      </c>
      <c r="H128" s="267"/>
      <c r="I128" s="194"/>
      <c r="J128" s="23"/>
      <c r="K128" s="23"/>
      <c r="L128" s="24"/>
      <c r="M128" s="23"/>
      <c r="N128" s="24"/>
      <c r="O128" s="23"/>
      <c r="P128" s="204"/>
    </row>
    <row r="129" spans="1:16" ht="21.75" customHeight="1">
      <c r="A129" s="343" t="s">
        <v>324</v>
      </c>
      <c r="B129" s="278"/>
      <c r="C129" s="278"/>
      <c r="D129" s="279"/>
      <c r="E129" s="8"/>
      <c r="F129" s="7">
        <v>33</v>
      </c>
      <c r="G129" s="266" t="s">
        <v>72</v>
      </c>
      <c r="H129" s="267"/>
      <c r="I129" s="175">
        <f>I130+I131+I132+I133+I134+I135+I136+I137+I138</f>
        <v>146.19999999999999</v>
      </c>
      <c r="J129" s="175">
        <f>J130+J131+J132+J133+J134+J135+J136+J137+J138</f>
        <v>177.4</v>
      </c>
      <c r="K129" s="175">
        <f>K130+K131+K132+K133+K134+K135+K136+K137+K138</f>
        <v>193</v>
      </c>
      <c r="L129" s="192"/>
      <c r="M129" s="175">
        <f>M130+M131+M132+M133+M134+M135+M136+M137+M138</f>
        <v>143</v>
      </c>
      <c r="N129" s="192"/>
      <c r="O129" s="175">
        <f>O130+O131+O132+O133+O134+O135+O136+O137+O138</f>
        <v>143</v>
      </c>
      <c r="P129" s="192"/>
    </row>
    <row r="130" spans="1:16" ht="18.75" customHeight="1">
      <c r="A130" s="6" t="s">
        <v>134</v>
      </c>
      <c r="B130" s="206"/>
      <c r="C130" s="206"/>
      <c r="D130" s="208"/>
      <c r="E130" s="2"/>
      <c r="F130" s="222">
        <v>331110</v>
      </c>
      <c r="G130" s="266" t="s">
        <v>72</v>
      </c>
      <c r="H130" s="267"/>
      <c r="I130" s="194">
        <v>60</v>
      </c>
      <c r="J130" s="10">
        <v>104.4</v>
      </c>
      <c r="K130" s="10">
        <v>80</v>
      </c>
      <c r="L130" s="13"/>
      <c r="M130" s="10">
        <v>80</v>
      </c>
      <c r="N130" s="13"/>
      <c r="O130" s="10">
        <v>80</v>
      </c>
      <c r="P130" s="13"/>
    </row>
    <row r="131" spans="1:16" ht="23.25" customHeight="1">
      <c r="A131" s="6" t="s">
        <v>135</v>
      </c>
      <c r="B131" s="206"/>
      <c r="C131" s="206"/>
      <c r="D131" s="207"/>
      <c r="E131" s="2"/>
      <c r="F131" s="222">
        <v>332000</v>
      </c>
      <c r="G131" s="266" t="s">
        <v>72</v>
      </c>
      <c r="H131" s="267"/>
      <c r="I131" s="194">
        <v>41.5</v>
      </c>
      <c r="J131" s="241">
        <v>35</v>
      </c>
      <c r="K131" s="241">
        <v>30</v>
      </c>
      <c r="L131" s="242"/>
      <c r="M131" s="241">
        <v>30</v>
      </c>
      <c r="N131" s="242"/>
      <c r="O131" s="241">
        <v>30</v>
      </c>
      <c r="P131" s="242"/>
    </row>
    <row r="132" spans="1:16" ht="18.75" customHeight="1">
      <c r="A132" s="389" t="s">
        <v>130</v>
      </c>
      <c r="B132" s="271"/>
      <c r="C132" s="271"/>
      <c r="D132" s="272"/>
      <c r="E132" s="2"/>
      <c r="F132" s="222">
        <v>333110</v>
      </c>
      <c r="G132" s="266" t="s">
        <v>72</v>
      </c>
      <c r="H132" s="267"/>
      <c r="I132" s="194"/>
      <c r="J132" s="241"/>
      <c r="K132" s="241"/>
      <c r="L132" s="194"/>
      <c r="M132" s="241"/>
      <c r="N132" s="194"/>
      <c r="O132" s="241"/>
      <c r="P132" s="194"/>
    </row>
    <row r="133" spans="1:16" ht="20.25" customHeight="1">
      <c r="A133" s="6" t="s">
        <v>178</v>
      </c>
      <c r="B133" s="206"/>
      <c r="C133" s="206"/>
      <c r="D133" s="207"/>
      <c r="E133" s="2"/>
      <c r="F133" s="222">
        <v>334100</v>
      </c>
      <c r="G133" s="266" t="s">
        <v>72</v>
      </c>
      <c r="H133" s="267"/>
      <c r="I133" s="194">
        <v>0.8</v>
      </c>
      <c r="J133" s="241"/>
      <c r="K133" s="241"/>
      <c r="L133" s="194"/>
      <c r="M133" s="241"/>
      <c r="N133" s="194"/>
      <c r="O133" s="241"/>
      <c r="P133" s="194"/>
    </row>
    <row r="134" spans="1:16" ht="30" customHeight="1">
      <c r="A134" s="350" t="s">
        <v>177</v>
      </c>
      <c r="B134" s="264"/>
      <c r="C134" s="264"/>
      <c r="D134" s="265"/>
      <c r="E134" s="2"/>
      <c r="F134" s="222">
        <v>335100</v>
      </c>
      <c r="G134" s="266" t="s">
        <v>72</v>
      </c>
      <c r="H134" s="267"/>
      <c r="I134" s="194"/>
      <c r="J134" s="241">
        <v>5</v>
      </c>
      <c r="K134" s="241"/>
      <c r="L134" s="242"/>
      <c r="M134" s="241"/>
      <c r="N134" s="242"/>
      <c r="O134" s="241"/>
      <c r="P134" s="242"/>
    </row>
    <row r="135" spans="1:16" ht="18.75" customHeight="1">
      <c r="A135" s="350" t="s">
        <v>129</v>
      </c>
      <c r="B135" s="264"/>
      <c r="C135" s="264"/>
      <c r="D135" s="265"/>
      <c r="E135" s="2"/>
      <c r="F135" s="222">
        <v>336100</v>
      </c>
      <c r="G135" s="266" t="s">
        <v>72</v>
      </c>
      <c r="H135" s="267"/>
      <c r="I135" s="194">
        <v>41.9</v>
      </c>
      <c r="J135" s="241">
        <v>30</v>
      </c>
      <c r="K135" s="241">
        <v>30</v>
      </c>
      <c r="L135" s="242"/>
      <c r="M135" s="241">
        <v>30</v>
      </c>
      <c r="N135" s="194"/>
      <c r="O135" s="241">
        <v>30</v>
      </c>
      <c r="P135" s="194"/>
    </row>
    <row r="136" spans="1:16" ht="19.5" customHeight="1">
      <c r="A136" s="350" t="s">
        <v>359</v>
      </c>
      <c r="B136" s="264"/>
      <c r="C136" s="264"/>
      <c r="D136" s="265"/>
      <c r="E136" s="2"/>
      <c r="F136" s="222">
        <v>337100</v>
      </c>
      <c r="G136" s="266" t="s">
        <v>72</v>
      </c>
      <c r="H136" s="267"/>
      <c r="I136" s="194"/>
      <c r="J136" s="193"/>
      <c r="K136" s="223">
        <v>50</v>
      </c>
      <c r="L136" s="194"/>
      <c r="M136" s="223"/>
      <c r="N136" s="194"/>
      <c r="O136" s="223"/>
      <c r="P136" s="194"/>
    </row>
    <row r="137" spans="1:16" ht="15.75" customHeight="1">
      <c r="A137" s="6" t="s">
        <v>136</v>
      </c>
      <c r="B137" s="206"/>
      <c r="C137" s="206"/>
      <c r="D137" s="207"/>
      <c r="E137" s="2"/>
      <c r="F137" s="222">
        <v>338100</v>
      </c>
      <c r="G137" s="266" t="s">
        <v>72</v>
      </c>
      <c r="H137" s="267"/>
      <c r="I137" s="194"/>
      <c r="J137" s="193"/>
      <c r="K137" s="223"/>
      <c r="L137" s="194"/>
      <c r="M137" s="223"/>
      <c r="N137" s="194"/>
      <c r="O137" s="223"/>
      <c r="P137" s="194"/>
    </row>
    <row r="138" spans="1:16" ht="15.75" customHeight="1">
      <c r="A138" s="389" t="s">
        <v>361</v>
      </c>
      <c r="B138" s="271"/>
      <c r="C138" s="271"/>
      <c r="D138" s="272"/>
      <c r="E138" s="2"/>
      <c r="F138" s="222">
        <v>339100</v>
      </c>
      <c r="G138" s="266" t="s">
        <v>72</v>
      </c>
      <c r="H138" s="267"/>
      <c r="I138" s="242">
        <v>2</v>
      </c>
      <c r="J138" s="241">
        <v>3</v>
      </c>
      <c r="K138" s="223">
        <v>3</v>
      </c>
      <c r="L138" s="48"/>
      <c r="M138" s="223">
        <v>3</v>
      </c>
      <c r="N138" s="50"/>
      <c r="O138" s="223">
        <v>3</v>
      </c>
      <c r="P138" s="48"/>
    </row>
    <row r="139" spans="1:16" ht="15.75" customHeight="1">
      <c r="A139" s="245"/>
      <c r="B139" s="197"/>
      <c r="C139" s="197"/>
      <c r="D139" s="198"/>
      <c r="E139" s="2"/>
      <c r="F139" s="222"/>
      <c r="G139" s="191"/>
      <c r="H139" s="192"/>
      <c r="I139" s="194"/>
      <c r="J139" s="193"/>
      <c r="K139" s="223"/>
      <c r="L139" s="194"/>
      <c r="M139" s="223"/>
      <c r="N139" s="242"/>
      <c r="O139" s="223"/>
      <c r="P139" s="194"/>
    </row>
    <row r="140" spans="1:16" ht="33.75" customHeight="1">
      <c r="A140" s="296" t="s">
        <v>362</v>
      </c>
      <c r="B140" s="383"/>
      <c r="C140" s="383"/>
      <c r="D140" s="297"/>
      <c r="E140" s="8" t="s">
        <v>405</v>
      </c>
      <c r="F140" s="222"/>
      <c r="G140" s="193"/>
      <c r="H140" s="194"/>
      <c r="I140" s="3">
        <f>I141+I145+I167+I170+I175+I182</f>
        <v>1398.5</v>
      </c>
      <c r="J140" s="3">
        <f>J141+J145+J167+J170+J175+J182</f>
        <v>1551.5</v>
      </c>
      <c r="K140" s="3">
        <f>K141+K145+K167+K170+K175+K182</f>
        <v>1755.1999999999998</v>
      </c>
      <c r="L140" s="192"/>
      <c r="M140" s="3">
        <f>M141+M145+M167+M170+M175+M182</f>
        <v>1800.7</v>
      </c>
      <c r="N140" s="192"/>
      <c r="O140" s="3">
        <f>O141+O145+O167+O170+O175+O182</f>
        <v>1833.3999999999999</v>
      </c>
      <c r="P140" s="192"/>
    </row>
    <row r="141" spans="1:16" ht="25.5" customHeight="1">
      <c r="A141" s="339" t="s">
        <v>323</v>
      </c>
      <c r="B141" s="340"/>
      <c r="C141" s="340"/>
      <c r="D141" s="341"/>
      <c r="E141" s="8"/>
      <c r="F141" s="7">
        <v>21</v>
      </c>
      <c r="G141" s="266" t="s">
        <v>72</v>
      </c>
      <c r="H141" s="267"/>
      <c r="I141" s="175">
        <f>I142+I143+I144</f>
        <v>870.80000000000007</v>
      </c>
      <c r="J141" s="175">
        <f t="shared" ref="J141:O141" si="6">J142+J143+J144</f>
        <v>920.9</v>
      </c>
      <c r="K141" s="175">
        <f t="shared" si="6"/>
        <v>990.09999999999991</v>
      </c>
      <c r="L141" s="175">
        <f t="shared" si="6"/>
        <v>0</v>
      </c>
      <c r="M141" s="175">
        <f t="shared" si="6"/>
        <v>1020.9</v>
      </c>
      <c r="N141" s="175">
        <f t="shared" si="6"/>
        <v>0</v>
      </c>
      <c r="O141" s="3">
        <f t="shared" si="6"/>
        <v>1053.5999999999999</v>
      </c>
      <c r="P141" s="192"/>
    </row>
    <row r="142" spans="1:16" ht="21" customHeight="1">
      <c r="A142" s="339" t="s">
        <v>451</v>
      </c>
      <c r="B142" s="340"/>
      <c r="C142" s="340"/>
      <c r="D142" s="341"/>
      <c r="E142" s="8"/>
      <c r="F142" s="7">
        <v>211180</v>
      </c>
      <c r="G142" s="266" t="s">
        <v>72</v>
      </c>
      <c r="H142" s="267"/>
      <c r="I142" s="152">
        <v>689.2</v>
      </c>
      <c r="J142" s="241">
        <v>725.9</v>
      </c>
      <c r="K142" s="193">
        <v>785.8</v>
      </c>
      <c r="L142" s="194"/>
      <c r="M142" s="223">
        <v>810.3</v>
      </c>
      <c r="N142" s="194"/>
      <c r="O142" s="223">
        <v>836.4</v>
      </c>
      <c r="P142" s="192"/>
    </row>
    <row r="143" spans="1:16" ht="37.5" customHeight="1">
      <c r="A143" s="343" t="s">
        <v>121</v>
      </c>
      <c r="B143" s="278"/>
      <c r="C143" s="278"/>
      <c r="D143" s="279"/>
      <c r="E143" s="2"/>
      <c r="F143" s="7">
        <v>212100</v>
      </c>
      <c r="G143" s="266" t="s">
        <v>72</v>
      </c>
      <c r="H143" s="267"/>
      <c r="I143" s="81">
        <v>152.1</v>
      </c>
      <c r="J143" s="241">
        <v>163.4</v>
      </c>
      <c r="K143" s="208">
        <v>168.9</v>
      </c>
      <c r="L143" s="194"/>
      <c r="M143" s="223">
        <v>174.1</v>
      </c>
      <c r="N143" s="194"/>
      <c r="O143" s="223">
        <v>179.6</v>
      </c>
      <c r="P143" s="194"/>
    </row>
    <row r="144" spans="1:16" ht="50.25" customHeight="1">
      <c r="A144" s="343" t="s">
        <v>190</v>
      </c>
      <c r="B144" s="278"/>
      <c r="C144" s="278"/>
      <c r="D144" s="279"/>
      <c r="E144" s="2"/>
      <c r="F144" s="7">
        <v>212210</v>
      </c>
      <c r="G144" s="266" t="s">
        <v>72</v>
      </c>
      <c r="H144" s="267"/>
      <c r="I144" s="81">
        <v>29.5</v>
      </c>
      <c r="J144" s="23">
        <v>31.6</v>
      </c>
      <c r="K144" s="208">
        <v>35.4</v>
      </c>
      <c r="L144" s="204"/>
      <c r="M144" s="223">
        <v>36.5</v>
      </c>
      <c r="N144" s="204"/>
      <c r="O144" s="223">
        <v>37.6</v>
      </c>
      <c r="P144" s="204"/>
    </row>
    <row r="145" spans="1:16" ht="22.5" customHeight="1">
      <c r="A145" s="4" t="s">
        <v>128</v>
      </c>
      <c r="B145" s="206"/>
      <c r="C145" s="206"/>
      <c r="D145" s="207"/>
      <c r="E145" s="8"/>
      <c r="F145" s="7">
        <v>22</v>
      </c>
      <c r="G145" s="266" t="s">
        <v>72</v>
      </c>
      <c r="H145" s="267"/>
      <c r="I145" s="3">
        <f>I151+I152+I153+I154+I155+I157+I160+I165+I166</f>
        <v>392.20000000000005</v>
      </c>
      <c r="J145" s="3">
        <f>J151+J152+J153+J154+J155+J157+J160+J165+J166</f>
        <v>509.00000000000006</v>
      </c>
      <c r="K145" s="3">
        <f>K151+K152+K153+K154+K155+K157+K160+K165+K166</f>
        <v>537.5</v>
      </c>
      <c r="L145" s="192"/>
      <c r="M145" s="3">
        <f>M151+M152+M153+M154+M155+M157+M160+M165+M166</f>
        <v>541.5</v>
      </c>
      <c r="N145" s="192"/>
      <c r="O145" s="3">
        <f>O151+O152+O153+O154+O155+O157+O160+O165+O166</f>
        <v>541.5</v>
      </c>
      <c r="P145" s="192"/>
    </row>
    <row r="146" spans="1:16" ht="15.75" customHeight="1">
      <c r="A146" s="6" t="s">
        <v>175</v>
      </c>
      <c r="B146" s="206"/>
      <c r="C146" s="206"/>
      <c r="D146" s="207"/>
      <c r="E146" s="2"/>
      <c r="F146" s="222">
        <v>222110</v>
      </c>
      <c r="G146" s="266" t="s">
        <v>72</v>
      </c>
      <c r="H146" s="267"/>
      <c r="I146" s="194"/>
      <c r="J146" s="10"/>
      <c r="K146" s="208"/>
      <c r="L146" s="207"/>
      <c r="M146" s="208"/>
      <c r="N146" s="207"/>
      <c r="O146" s="208"/>
      <c r="P146" s="207"/>
    </row>
    <row r="147" spans="1:16" ht="20.25" customHeight="1">
      <c r="A147" s="6" t="s">
        <v>174</v>
      </c>
      <c r="B147" s="206"/>
      <c r="C147" s="206"/>
      <c r="D147" s="207"/>
      <c r="E147" s="2"/>
      <c r="F147" s="222">
        <v>222120</v>
      </c>
      <c r="G147" s="266" t="s">
        <v>72</v>
      </c>
      <c r="H147" s="267"/>
      <c r="I147" s="194"/>
      <c r="J147" s="241"/>
      <c r="K147" s="208"/>
      <c r="L147" s="194"/>
      <c r="M147" s="208"/>
      <c r="N147" s="194"/>
      <c r="O147" s="223"/>
      <c r="P147" s="194"/>
    </row>
    <row r="148" spans="1:16" ht="20.25" customHeight="1">
      <c r="A148" s="6" t="s">
        <v>176</v>
      </c>
      <c r="B148" s="206"/>
      <c r="C148" s="206"/>
      <c r="D148" s="207"/>
      <c r="E148" s="2"/>
      <c r="F148" s="222">
        <v>222130</v>
      </c>
      <c r="G148" s="266" t="s">
        <v>72</v>
      </c>
      <c r="H148" s="267"/>
      <c r="I148" s="194"/>
      <c r="J148" s="241"/>
      <c r="K148" s="208"/>
      <c r="L148" s="194"/>
      <c r="M148" s="208"/>
      <c r="N148" s="194"/>
      <c r="O148" s="208"/>
      <c r="P148" s="194"/>
    </row>
    <row r="149" spans="1:16" ht="20.25" customHeight="1">
      <c r="A149" s="6" t="s">
        <v>185</v>
      </c>
      <c r="B149" s="206"/>
      <c r="C149" s="206"/>
      <c r="D149" s="207"/>
      <c r="E149" s="2"/>
      <c r="F149" s="222">
        <v>222140</v>
      </c>
      <c r="G149" s="266" t="s">
        <v>72</v>
      </c>
      <c r="H149" s="267"/>
      <c r="I149" s="194"/>
      <c r="J149" s="241"/>
      <c r="K149" s="208"/>
      <c r="L149" s="194"/>
      <c r="M149" s="208"/>
      <c r="N149" s="194"/>
      <c r="O149" s="208"/>
      <c r="P149" s="194"/>
    </row>
    <row r="150" spans="1:16" ht="20.25" customHeight="1">
      <c r="A150" s="6" t="s">
        <v>186</v>
      </c>
      <c r="B150" s="206"/>
      <c r="C150" s="206"/>
      <c r="D150" s="207"/>
      <c r="E150" s="2"/>
      <c r="F150" s="222">
        <v>222190</v>
      </c>
      <c r="G150" s="266" t="s">
        <v>72</v>
      </c>
      <c r="H150" s="267"/>
      <c r="I150" s="194"/>
      <c r="J150" s="241"/>
      <c r="K150" s="208"/>
      <c r="L150" s="194"/>
      <c r="M150" s="208"/>
      <c r="N150" s="194"/>
      <c r="O150" s="208"/>
      <c r="P150" s="194"/>
    </row>
    <row r="151" spans="1:16" ht="20.25" customHeight="1">
      <c r="A151" s="6" t="s">
        <v>184</v>
      </c>
      <c r="B151" s="206"/>
      <c r="C151" s="206"/>
      <c r="D151" s="207"/>
      <c r="E151" s="2"/>
      <c r="F151" s="222">
        <v>222210</v>
      </c>
      <c r="G151" s="266" t="s">
        <v>72</v>
      </c>
      <c r="H151" s="267"/>
      <c r="I151" s="209">
        <v>44.6</v>
      </c>
      <c r="J151" s="241">
        <v>42</v>
      </c>
      <c r="K151" s="223">
        <v>44</v>
      </c>
      <c r="L151" s="242"/>
      <c r="M151" s="223">
        <v>44</v>
      </c>
      <c r="N151" s="242"/>
      <c r="O151" s="223">
        <v>44</v>
      </c>
      <c r="P151" s="194"/>
    </row>
    <row r="152" spans="1:16" ht="20.25" customHeight="1">
      <c r="A152" s="6" t="s">
        <v>132</v>
      </c>
      <c r="B152" s="206"/>
      <c r="C152" s="206"/>
      <c r="D152" s="207"/>
      <c r="E152" s="2"/>
      <c r="F152" s="222">
        <v>222220</v>
      </c>
      <c r="G152" s="266" t="s">
        <v>72</v>
      </c>
      <c r="H152" s="267"/>
      <c r="I152" s="209">
        <v>27.4</v>
      </c>
      <c r="J152" s="241">
        <v>20</v>
      </c>
      <c r="K152" s="223">
        <v>20</v>
      </c>
      <c r="L152" s="242"/>
      <c r="M152" s="208">
        <v>20</v>
      </c>
      <c r="N152" s="242"/>
      <c r="O152" s="208">
        <v>20</v>
      </c>
      <c r="P152" s="194"/>
    </row>
    <row r="153" spans="1:16" ht="20.25" customHeight="1">
      <c r="A153" s="6" t="s">
        <v>138</v>
      </c>
      <c r="B153" s="206"/>
      <c r="C153" s="206"/>
      <c r="D153" s="207"/>
      <c r="E153" s="2"/>
      <c r="F153" s="222">
        <v>222300</v>
      </c>
      <c r="G153" s="266" t="s">
        <v>72</v>
      </c>
      <c r="H153" s="267"/>
      <c r="I153" s="80">
        <v>73</v>
      </c>
      <c r="J153" s="241">
        <v>95</v>
      </c>
      <c r="K153" s="223">
        <v>45</v>
      </c>
      <c r="L153" s="242"/>
      <c r="M153" s="223">
        <v>47.3</v>
      </c>
      <c r="N153" s="242"/>
      <c r="O153" s="223">
        <v>47.3</v>
      </c>
      <c r="P153" s="242"/>
    </row>
    <row r="154" spans="1:16" ht="20.25" customHeight="1">
      <c r="A154" s="6" t="s">
        <v>133</v>
      </c>
      <c r="B154" s="206"/>
      <c r="C154" s="206"/>
      <c r="D154" s="207"/>
      <c r="E154" s="2"/>
      <c r="F154" s="222">
        <v>222400</v>
      </c>
      <c r="G154" s="266" t="s">
        <v>72</v>
      </c>
      <c r="H154" s="267"/>
      <c r="I154" s="79">
        <v>14.8</v>
      </c>
      <c r="J154" s="241">
        <v>30</v>
      </c>
      <c r="K154" s="223">
        <v>30</v>
      </c>
      <c r="L154" s="242"/>
      <c r="M154" s="208">
        <v>30</v>
      </c>
      <c r="N154" s="242"/>
      <c r="O154" s="208">
        <v>30</v>
      </c>
      <c r="P154" s="242"/>
    </row>
    <row r="155" spans="1:16" ht="20.25" customHeight="1">
      <c r="A155" s="6" t="s">
        <v>137</v>
      </c>
      <c r="B155" s="206"/>
      <c r="C155" s="206"/>
      <c r="D155" s="207"/>
      <c r="E155" s="2"/>
      <c r="F155" s="222">
        <v>222500</v>
      </c>
      <c r="G155" s="266" t="s">
        <v>72</v>
      </c>
      <c r="H155" s="267"/>
      <c r="I155" s="209">
        <v>36.9</v>
      </c>
      <c r="J155" s="241">
        <v>20</v>
      </c>
      <c r="K155" s="223">
        <v>33.1</v>
      </c>
      <c r="L155" s="194"/>
      <c r="M155" s="223">
        <v>34.799999999999997</v>
      </c>
      <c r="N155" s="242"/>
      <c r="O155" s="223">
        <v>34.799999999999997</v>
      </c>
      <c r="P155" s="242"/>
    </row>
    <row r="156" spans="1:16" ht="20.25" customHeight="1">
      <c r="A156" s="6" t="s">
        <v>122</v>
      </c>
      <c r="B156" s="206"/>
      <c r="C156" s="206"/>
      <c r="D156" s="207"/>
      <c r="E156" s="2"/>
      <c r="F156" s="222">
        <v>222600</v>
      </c>
      <c r="G156" s="266" t="s">
        <v>72</v>
      </c>
      <c r="H156" s="267"/>
      <c r="I156" s="209"/>
      <c r="J156" s="241"/>
      <c r="K156" s="208"/>
      <c r="L156" s="194"/>
      <c r="M156" s="208"/>
      <c r="N156" s="194"/>
      <c r="O156" s="208"/>
      <c r="P156" s="194"/>
    </row>
    <row r="157" spans="1:16" ht="20.25" customHeight="1">
      <c r="A157" s="6" t="s">
        <v>188</v>
      </c>
      <c r="B157" s="206"/>
      <c r="C157" s="206"/>
      <c r="D157" s="207"/>
      <c r="E157" s="2"/>
      <c r="F157" s="222">
        <v>222710</v>
      </c>
      <c r="G157" s="266" t="s">
        <v>72</v>
      </c>
      <c r="H157" s="267"/>
      <c r="I157" s="79">
        <v>63.4</v>
      </c>
      <c r="J157" s="241">
        <v>81.599999999999994</v>
      </c>
      <c r="K157" s="223">
        <v>135</v>
      </c>
      <c r="L157" s="242"/>
      <c r="M157" s="223">
        <v>135</v>
      </c>
      <c r="N157" s="242"/>
      <c r="O157" s="223">
        <v>135</v>
      </c>
      <c r="P157" s="194"/>
    </row>
    <row r="158" spans="1:16" ht="20.25" customHeight="1">
      <c r="A158" s="6" t="s">
        <v>189</v>
      </c>
      <c r="B158" s="206"/>
      <c r="C158" s="206"/>
      <c r="D158" s="207"/>
      <c r="E158" s="2"/>
      <c r="F158" s="222">
        <v>222720</v>
      </c>
      <c r="G158" s="266" t="s">
        <v>72</v>
      </c>
      <c r="H158" s="267"/>
      <c r="I158" s="79"/>
      <c r="J158" s="241"/>
      <c r="K158" s="208"/>
      <c r="L158" s="194"/>
      <c r="M158" s="208"/>
      <c r="N158" s="194"/>
      <c r="O158" s="208"/>
      <c r="P158" s="194"/>
    </row>
    <row r="159" spans="1:16" ht="20.25" customHeight="1">
      <c r="A159" s="6" t="s">
        <v>321</v>
      </c>
      <c r="B159" s="206"/>
      <c r="C159" s="206"/>
      <c r="D159" s="207"/>
      <c r="E159" s="2"/>
      <c r="F159" s="222">
        <v>222800</v>
      </c>
      <c r="G159" s="266" t="s">
        <v>72</v>
      </c>
      <c r="H159" s="267"/>
      <c r="I159" s="79"/>
      <c r="J159" s="241"/>
      <c r="K159" s="223"/>
      <c r="L159" s="194"/>
      <c r="M159" s="223"/>
      <c r="N159" s="194"/>
      <c r="O159" s="223"/>
      <c r="P159" s="194"/>
    </row>
    <row r="160" spans="1:16" ht="20.25" customHeight="1">
      <c r="A160" s="6" t="s">
        <v>123</v>
      </c>
      <c r="B160" s="206"/>
      <c r="C160" s="206"/>
      <c r="D160" s="207"/>
      <c r="E160" s="2"/>
      <c r="F160" s="222">
        <v>222910</v>
      </c>
      <c r="G160" s="266" t="s">
        <v>72</v>
      </c>
      <c r="H160" s="267"/>
      <c r="I160" s="79"/>
      <c r="J160" s="241">
        <v>7.3</v>
      </c>
      <c r="K160" s="2" t="s">
        <v>447</v>
      </c>
      <c r="L160" s="194"/>
      <c r="M160" s="2" t="s">
        <v>447</v>
      </c>
      <c r="N160" s="242"/>
      <c r="O160" s="2" t="s">
        <v>447</v>
      </c>
      <c r="P160" s="194"/>
    </row>
    <row r="161" spans="1:16" ht="20.25" customHeight="1">
      <c r="A161" s="6" t="s">
        <v>179</v>
      </c>
      <c r="B161" s="206"/>
      <c r="C161" s="206"/>
      <c r="D161" s="207"/>
      <c r="E161" s="2"/>
      <c r="F161" s="222">
        <v>222920</v>
      </c>
      <c r="G161" s="266" t="s">
        <v>72</v>
      </c>
      <c r="H161" s="267"/>
      <c r="I161" s="79">
        <v>7.7</v>
      </c>
      <c r="J161" s="241"/>
      <c r="K161" s="223"/>
      <c r="L161" s="194"/>
      <c r="M161" s="223"/>
      <c r="N161" s="194"/>
      <c r="O161" s="223"/>
      <c r="P161" s="194"/>
    </row>
    <row r="162" spans="1:16" ht="20.25" customHeight="1">
      <c r="A162" s="6" t="s">
        <v>183</v>
      </c>
      <c r="B162" s="206"/>
      <c r="C162" s="206"/>
      <c r="D162" s="207"/>
      <c r="E162" s="2"/>
      <c r="F162" s="222">
        <v>222940</v>
      </c>
      <c r="G162" s="266" t="s">
        <v>72</v>
      </c>
      <c r="H162" s="267"/>
      <c r="I162" s="79"/>
      <c r="J162" s="241"/>
      <c r="K162" s="208"/>
      <c r="L162" s="194"/>
      <c r="M162" s="208"/>
      <c r="N162" s="194"/>
      <c r="O162" s="208"/>
      <c r="P162" s="194"/>
    </row>
    <row r="163" spans="1:16" ht="20.25" customHeight="1">
      <c r="A163" s="6" t="s">
        <v>356</v>
      </c>
      <c r="B163" s="206"/>
      <c r="C163" s="206"/>
      <c r="D163" s="207"/>
      <c r="E163" s="2"/>
      <c r="F163" s="222">
        <v>222960</v>
      </c>
      <c r="G163" s="266" t="s">
        <v>72</v>
      </c>
      <c r="H163" s="267"/>
      <c r="I163" s="79"/>
      <c r="J163" s="241"/>
      <c r="K163" s="223"/>
      <c r="L163" s="194"/>
      <c r="M163" s="223"/>
      <c r="N163" s="194"/>
      <c r="O163" s="223"/>
      <c r="P163" s="194"/>
    </row>
    <row r="164" spans="1:16" ht="20.25" customHeight="1">
      <c r="A164" s="6" t="s">
        <v>355</v>
      </c>
      <c r="B164" s="206"/>
      <c r="C164" s="206"/>
      <c r="D164" s="207"/>
      <c r="E164" s="2"/>
      <c r="F164" s="222">
        <v>222970</v>
      </c>
      <c r="G164" s="266" t="s">
        <v>72</v>
      </c>
      <c r="H164" s="267"/>
      <c r="I164" s="79"/>
      <c r="J164" s="241"/>
      <c r="K164" s="223"/>
      <c r="L164" s="242"/>
      <c r="M164" s="223"/>
      <c r="N164" s="242"/>
      <c r="O164" s="223"/>
      <c r="P164" s="194"/>
    </row>
    <row r="165" spans="1:16" ht="20.25" customHeight="1">
      <c r="A165" s="6" t="s">
        <v>131</v>
      </c>
      <c r="B165" s="206"/>
      <c r="C165" s="206"/>
      <c r="D165" s="207"/>
      <c r="E165" s="2"/>
      <c r="F165" s="222">
        <v>222980</v>
      </c>
      <c r="G165" s="266" t="s">
        <v>72</v>
      </c>
      <c r="H165" s="267"/>
      <c r="I165" s="79"/>
      <c r="J165" s="241">
        <v>3.1</v>
      </c>
      <c r="K165" s="208">
        <v>3.1</v>
      </c>
      <c r="L165" s="194"/>
      <c r="M165" s="208">
        <v>3.1</v>
      </c>
      <c r="N165" s="194"/>
      <c r="O165" s="208">
        <v>3.1</v>
      </c>
      <c r="P165" s="194"/>
    </row>
    <row r="166" spans="1:16" ht="20.25" customHeight="1">
      <c r="A166" s="6" t="s">
        <v>181</v>
      </c>
      <c r="B166" s="206"/>
      <c r="C166" s="206"/>
      <c r="D166" s="207"/>
      <c r="E166" s="2"/>
      <c r="F166" s="222">
        <v>222990</v>
      </c>
      <c r="G166" s="266" t="s">
        <v>72</v>
      </c>
      <c r="H166" s="267"/>
      <c r="I166" s="79">
        <v>132.1</v>
      </c>
      <c r="J166" s="23">
        <v>210</v>
      </c>
      <c r="K166" s="223">
        <v>220</v>
      </c>
      <c r="L166" s="204"/>
      <c r="M166" s="223">
        <v>220</v>
      </c>
      <c r="N166" s="204"/>
      <c r="O166" s="223">
        <v>220</v>
      </c>
      <c r="P166" s="204"/>
    </row>
    <row r="167" spans="1:16" ht="22.5" customHeight="1">
      <c r="A167" s="4" t="s">
        <v>332</v>
      </c>
      <c r="B167" s="63"/>
      <c r="C167" s="63"/>
      <c r="D167" s="64"/>
      <c r="E167" s="8"/>
      <c r="F167" s="7">
        <v>27</v>
      </c>
      <c r="G167" s="266" t="s">
        <v>72</v>
      </c>
      <c r="H167" s="267"/>
      <c r="I167" s="175">
        <f>I168+I169</f>
        <v>0.7</v>
      </c>
      <c r="J167" s="175">
        <f>J168+J169</f>
        <v>16.600000000000001</v>
      </c>
      <c r="K167" s="175">
        <f>K168+K169</f>
        <v>16.600000000000001</v>
      </c>
      <c r="L167" s="176"/>
      <c r="M167" s="175">
        <f>M168+M169</f>
        <v>16.600000000000001</v>
      </c>
      <c r="N167" s="176"/>
      <c r="O167" s="175">
        <f>O168+O169</f>
        <v>16.600000000000001</v>
      </c>
      <c r="P167" s="192"/>
    </row>
    <row r="168" spans="1:16" ht="18" customHeight="1">
      <c r="A168" s="350" t="s">
        <v>331</v>
      </c>
      <c r="B168" s="264"/>
      <c r="C168" s="264"/>
      <c r="D168" s="265"/>
      <c r="E168" s="2"/>
      <c r="F168" s="222">
        <v>273200</v>
      </c>
      <c r="G168" s="266" t="s">
        <v>72</v>
      </c>
      <c r="H168" s="267"/>
      <c r="I168" s="194"/>
      <c r="J168" s="10">
        <v>6.6</v>
      </c>
      <c r="K168" s="208">
        <v>6.6</v>
      </c>
      <c r="L168" s="207"/>
      <c r="M168" s="208">
        <v>6.6</v>
      </c>
      <c r="N168" s="207"/>
      <c r="O168" s="208">
        <v>6.6</v>
      </c>
      <c r="P168" s="207"/>
    </row>
    <row r="169" spans="1:16" ht="36" customHeight="1">
      <c r="A169" s="350" t="s">
        <v>124</v>
      </c>
      <c r="B169" s="264"/>
      <c r="C169" s="264"/>
      <c r="D169" s="265"/>
      <c r="E169" s="2"/>
      <c r="F169" s="222">
        <v>273500</v>
      </c>
      <c r="G169" s="266" t="s">
        <v>72</v>
      </c>
      <c r="H169" s="267"/>
      <c r="I169" s="194">
        <v>0.7</v>
      </c>
      <c r="J169" s="241">
        <v>10</v>
      </c>
      <c r="K169" s="223">
        <v>10</v>
      </c>
      <c r="L169" s="242"/>
      <c r="M169" s="223">
        <v>10</v>
      </c>
      <c r="N169" s="242"/>
      <c r="O169" s="223">
        <v>10</v>
      </c>
      <c r="P169" s="242"/>
    </row>
    <row r="170" spans="1:16" ht="22.5" customHeight="1">
      <c r="A170" s="343" t="s">
        <v>333</v>
      </c>
      <c r="B170" s="278"/>
      <c r="C170" s="278"/>
      <c r="D170" s="279"/>
      <c r="E170" s="8"/>
      <c r="F170" s="7">
        <v>28</v>
      </c>
      <c r="G170" s="266" t="s">
        <v>72</v>
      </c>
      <c r="H170" s="267"/>
      <c r="I170" s="194"/>
      <c r="J170" s="175">
        <f>J171+J172+J173</f>
        <v>0</v>
      </c>
      <c r="K170" s="229">
        <f>K171+K172+K173</f>
        <v>0</v>
      </c>
      <c r="L170" s="192"/>
      <c r="M170" s="229">
        <f>M171+M172+M173</f>
        <v>0</v>
      </c>
      <c r="N170" s="192"/>
      <c r="O170" s="229">
        <f>O171+O172+O173</f>
        <v>0</v>
      </c>
      <c r="P170" s="192"/>
    </row>
    <row r="171" spans="1:16">
      <c r="A171" s="389" t="s">
        <v>306</v>
      </c>
      <c r="B171" s="271"/>
      <c r="C171" s="271"/>
      <c r="D171" s="272"/>
      <c r="E171" s="94"/>
      <c r="F171" s="222">
        <v>281360</v>
      </c>
      <c r="G171" s="266" t="s">
        <v>72</v>
      </c>
      <c r="H171" s="267"/>
      <c r="I171" s="194"/>
      <c r="J171" s="241"/>
      <c r="K171" s="208"/>
      <c r="L171" s="194"/>
      <c r="M171" s="208"/>
      <c r="N171" s="194"/>
      <c r="O171" s="208"/>
      <c r="P171" s="194"/>
    </row>
    <row r="172" spans="1:16">
      <c r="A172" s="350" t="s">
        <v>307</v>
      </c>
      <c r="B172" s="264"/>
      <c r="C172" s="264"/>
      <c r="D172" s="265"/>
      <c r="E172" s="2"/>
      <c r="F172" s="222">
        <v>281361</v>
      </c>
      <c r="G172" s="266" t="s">
        <v>72</v>
      </c>
      <c r="H172" s="267"/>
      <c r="I172" s="194"/>
      <c r="J172" s="241"/>
      <c r="K172" s="208"/>
      <c r="L172" s="194"/>
      <c r="M172" s="208"/>
      <c r="N172" s="194"/>
      <c r="O172" s="208"/>
      <c r="P172" s="194"/>
    </row>
    <row r="173" spans="1:16">
      <c r="A173" s="350" t="s">
        <v>308</v>
      </c>
      <c r="B173" s="264"/>
      <c r="C173" s="264"/>
      <c r="D173" s="265"/>
      <c r="E173" s="2"/>
      <c r="F173" s="222">
        <v>281362</v>
      </c>
      <c r="G173" s="266" t="s">
        <v>72</v>
      </c>
      <c r="H173" s="267"/>
      <c r="I173" s="194"/>
      <c r="J173" s="241"/>
      <c r="K173" s="208"/>
      <c r="L173" s="194"/>
      <c r="M173" s="208"/>
      <c r="N173" s="194"/>
      <c r="O173" s="208"/>
      <c r="P173" s="194"/>
    </row>
    <row r="174" spans="1:16">
      <c r="A174" s="350" t="s">
        <v>182</v>
      </c>
      <c r="B174" s="264"/>
      <c r="C174" s="264"/>
      <c r="D174" s="265"/>
      <c r="E174" s="2"/>
      <c r="F174" s="222">
        <v>281400</v>
      </c>
      <c r="G174" s="266" t="s">
        <v>72</v>
      </c>
      <c r="H174" s="267"/>
      <c r="I174" s="194"/>
      <c r="J174" s="241"/>
      <c r="K174" s="208"/>
      <c r="L174" s="194"/>
      <c r="M174" s="208"/>
      <c r="N174" s="194"/>
      <c r="O174" s="208"/>
      <c r="P174" s="194"/>
    </row>
    <row r="175" spans="1:16" ht="22.5" customHeight="1">
      <c r="A175" s="343" t="s">
        <v>325</v>
      </c>
      <c r="B175" s="278"/>
      <c r="C175" s="278"/>
      <c r="D175" s="279"/>
      <c r="E175" s="8"/>
      <c r="F175" s="7">
        <v>31</v>
      </c>
      <c r="G175" s="266" t="s">
        <v>72</v>
      </c>
      <c r="H175" s="267"/>
      <c r="I175" s="175">
        <f>I178+I179+I181+I177+I180</f>
        <v>9.1</v>
      </c>
      <c r="J175" s="175">
        <f>J178+J179+J181+J177+J180</f>
        <v>10</v>
      </c>
      <c r="K175" s="3">
        <f>K178+K179+K181+K177</f>
        <v>57</v>
      </c>
      <c r="L175" s="176"/>
      <c r="M175" s="3">
        <f>M178+M179+M181+M177</f>
        <v>59.9</v>
      </c>
      <c r="N175" s="192"/>
      <c r="O175" s="3">
        <f>O178+O179+O181+O177</f>
        <v>59.9</v>
      </c>
      <c r="P175" s="192"/>
    </row>
    <row r="176" spans="1:16" ht="15.75" customHeight="1">
      <c r="A176" s="6" t="s">
        <v>145</v>
      </c>
      <c r="B176" s="206"/>
      <c r="C176" s="206"/>
      <c r="D176" s="207"/>
      <c r="E176" s="2"/>
      <c r="F176" s="222">
        <v>311120</v>
      </c>
      <c r="G176" s="266" t="s">
        <v>72</v>
      </c>
      <c r="H176" s="267"/>
      <c r="I176" s="194"/>
      <c r="J176" s="241"/>
      <c r="K176" s="208"/>
      <c r="L176" s="194"/>
      <c r="M176" s="208"/>
      <c r="N176" s="194"/>
      <c r="O176" s="208"/>
      <c r="P176" s="194"/>
    </row>
    <row r="177" spans="1:16">
      <c r="A177" s="6" t="s">
        <v>357</v>
      </c>
      <c r="B177" s="206"/>
      <c r="C177" s="206"/>
      <c r="D177" s="207"/>
      <c r="E177" s="2"/>
      <c r="F177" s="222">
        <v>314110</v>
      </c>
      <c r="G177" s="266" t="s">
        <v>72</v>
      </c>
      <c r="H177" s="267"/>
      <c r="I177" s="194"/>
      <c r="J177" s="241"/>
      <c r="K177" s="223">
        <v>27</v>
      </c>
      <c r="L177" s="242"/>
      <c r="M177" s="223">
        <v>28.4</v>
      </c>
      <c r="N177" s="242"/>
      <c r="O177" s="223">
        <v>28.4</v>
      </c>
      <c r="P177" s="194"/>
    </row>
    <row r="178" spans="1:16">
      <c r="A178" s="350" t="s">
        <v>192</v>
      </c>
      <c r="B178" s="264"/>
      <c r="C178" s="264"/>
      <c r="D178" s="265"/>
      <c r="E178" s="2"/>
      <c r="F178" s="222">
        <v>315110</v>
      </c>
      <c r="G178" s="266" t="s">
        <v>72</v>
      </c>
      <c r="H178" s="267"/>
      <c r="I178" s="194"/>
      <c r="J178" s="241"/>
      <c r="K178" s="208"/>
      <c r="L178" s="194"/>
      <c r="M178" s="208"/>
      <c r="N178" s="194"/>
      <c r="O178" s="208"/>
      <c r="P178" s="194"/>
    </row>
    <row r="179" spans="1:16" ht="30.75" customHeight="1">
      <c r="A179" s="350" t="s">
        <v>193</v>
      </c>
      <c r="B179" s="264"/>
      <c r="C179" s="264"/>
      <c r="D179" s="265"/>
      <c r="E179" s="2"/>
      <c r="F179" s="222">
        <v>316110</v>
      </c>
      <c r="G179" s="266" t="s">
        <v>72</v>
      </c>
      <c r="H179" s="267"/>
      <c r="I179" s="194">
        <v>9.1</v>
      </c>
      <c r="J179" s="241">
        <v>10</v>
      </c>
      <c r="K179" s="208">
        <v>30</v>
      </c>
      <c r="L179" s="194"/>
      <c r="M179" s="223">
        <v>31.5</v>
      </c>
      <c r="N179" s="194"/>
      <c r="O179" s="223">
        <v>31.5</v>
      </c>
      <c r="P179" s="194"/>
    </row>
    <row r="180" spans="1:16">
      <c r="A180" s="350" t="s">
        <v>358</v>
      </c>
      <c r="B180" s="264"/>
      <c r="C180" s="264"/>
      <c r="D180" s="265"/>
      <c r="E180" s="2"/>
      <c r="F180" s="222">
        <v>317110</v>
      </c>
      <c r="G180" s="266" t="s">
        <v>72</v>
      </c>
      <c r="H180" s="267"/>
      <c r="I180" s="194"/>
      <c r="J180" s="23"/>
      <c r="K180" s="208"/>
      <c r="L180" s="204"/>
      <c r="M180" s="208"/>
      <c r="N180" s="204"/>
      <c r="O180" s="208"/>
      <c r="P180" s="204"/>
    </row>
    <row r="181" spans="1:16">
      <c r="A181" s="350" t="s">
        <v>322</v>
      </c>
      <c r="B181" s="264"/>
      <c r="C181" s="264"/>
      <c r="D181" s="265"/>
      <c r="E181" s="2"/>
      <c r="F181" s="222">
        <v>318110</v>
      </c>
      <c r="G181" s="266" t="s">
        <v>72</v>
      </c>
      <c r="H181" s="267"/>
      <c r="I181" s="194"/>
      <c r="J181" s="23"/>
      <c r="K181" s="223"/>
      <c r="L181" s="24"/>
      <c r="M181" s="223"/>
      <c r="N181" s="24"/>
      <c r="O181" s="223"/>
      <c r="P181" s="204"/>
    </row>
    <row r="182" spans="1:16" ht="26.25" customHeight="1">
      <c r="A182" s="343" t="s">
        <v>324</v>
      </c>
      <c r="B182" s="278"/>
      <c r="C182" s="278"/>
      <c r="D182" s="279"/>
      <c r="E182" s="8"/>
      <c r="F182" s="7">
        <v>33</v>
      </c>
      <c r="G182" s="266" t="s">
        <v>72</v>
      </c>
      <c r="H182" s="267"/>
      <c r="I182" s="3">
        <f>I183+I184+I185+I186+I187+I188+I189+I190+I191</f>
        <v>125.69999999999999</v>
      </c>
      <c r="J182" s="3">
        <f>J183+J184+J185+J186+J187+J188+J189+J190+J191</f>
        <v>95</v>
      </c>
      <c r="K182" s="3">
        <f>K183+K184+K185+K186+K187+K188+K189+K190+K191</f>
        <v>154</v>
      </c>
      <c r="L182" s="192"/>
      <c r="M182" s="3">
        <f>M183+M184+M185+M186+M187+M188+M189+M190+M191</f>
        <v>161.79999999999998</v>
      </c>
      <c r="N182" s="192"/>
      <c r="O182" s="3">
        <f>O183+O184+O185+O186+O187+O188+O189+O190+O191</f>
        <v>161.79999999999998</v>
      </c>
      <c r="P182" s="192"/>
    </row>
    <row r="183" spans="1:16" ht="18.75" customHeight="1">
      <c r="A183" s="6" t="s">
        <v>134</v>
      </c>
      <c r="B183" s="206"/>
      <c r="C183" s="206"/>
      <c r="D183" s="207"/>
      <c r="E183" s="2"/>
      <c r="F183" s="222">
        <v>331110</v>
      </c>
      <c r="G183" s="266" t="s">
        <v>72</v>
      </c>
      <c r="H183" s="267"/>
      <c r="I183" s="194">
        <v>63.8</v>
      </c>
      <c r="J183" s="10">
        <v>60</v>
      </c>
      <c r="K183" s="208">
        <v>72</v>
      </c>
      <c r="L183" s="207"/>
      <c r="M183" s="208">
        <v>75.599999999999994</v>
      </c>
      <c r="N183" s="207"/>
      <c r="O183" s="208">
        <v>75.599999999999994</v>
      </c>
      <c r="P183" s="207"/>
    </row>
    <row r="184" spans="1:16" ht="18.75" customHeight="1">
      <c r="A184" s="6" t="s">
        <v>135</v>
      </c>
      <c r="B184" s="206"/>
      <c r="C184" s="206"/>
      <c r="D184" s="207"/>
      <c r="E184" s="2"/>
      <c r="F184" s="222">
        <v>332110</v>
      </c>
      <c r="G184" s="266" t="s">
        <v>72</v>
      </c>
      <c r="H184" s="267"/>
      <c r="I184" s="194">
        <v>24.9</v>
      </c>
      <c r="J184" s="241">
        <v>10</v>
      </c>
      <c r="K184" s="2" t="s">
        <v>488</v>
      </c>
      <c r="L184" s="194"/>
      <c r="M184" s="2" t="s">
        <v>594</v>
      </c>
      <c r="N184" s="242"/>
      <c r="O184" s="2" t="s">
        <v>594</v>
      </c>
      <c r="P184" s="194"/>
    </row>
    <row r="185" spans="1:16" ht="18.75" customHeight="1">
      <c r="A185" s="389" t="s">
        <v>130</v>
      </c>
      <c r="B185" s="271"/>
      <c r="C185" s="271"/>
      <c r="D185" s="272"/>
      <c r="E185" s="2"/>
      <c r="F185" s="222">
        <v>333110</v>
      </c>
      <c r="G185" s="266" t="s">
        <v>72</v>
      </c>
      <c r="H185" s="267"/>
      <c r="I185" s="194"/>
      <c r="J185" s="241"/>
      <c r="K185" s="223"/>
      <c r="L185" s="194"/>
      <c r="M185" s="223"/>
      <c r="N185" s="194"/>
      <c r="O185" s="223"/>
      <c r="P185" s="194"/>
    </row>
    <row r="186" spans="1:16" ht="18.75" customHeight="1">
      <c r="A186" s="6" t="s">
        <v>178</v>
      </c>
      <c r="B186" s="206"/>
      <c r="C186" s="206"/>
      <c r="D186" s="207"/>
      <c r="E186" s="2"/>
      <c r="F186" s="222">
        <v>334110</v>
      </c>
      <c r="G186" s="266" t="s">
        <v>72</v>
      </c>
      <c r="H186" s="267"/>
      <c r="I186" s="194"/>
      <c r="J186" s="241"/>
      <c r="K186" s="208"/>
      <c r="L186" s="194"/>
      <c r="M186" s="208"/>
      <c r="N186" s="194"/>
      <c r="O186" s="208"/>
      <c r="P186" s="194"/>
    </row>
    <row r="187" spans="1:16" ht="33.75" customHeight="1">
      <c r="A187" s="350" t="s">
        <v>177</v>
      </c>
      <c r="B187" s="264"/>
      <c r="C187" s="264"/>
      <c r="D187" s="265"/>
      <c r="E187" s="2"/>
      <c r="F187" s="222">
        <v>335110</v>
      </c>
      <c r="G187" s="266" t="s">
        <v>72</v>
      </c>
      <c r="H187" s="267"/>
      <c r="I187" s="194"/>
      <c r="J187" s="241"/>
      <c r="K187" s="208"/>
      <c r="L187" s="194"/>
      <c r="M187" s="208"/>
      <c r="N187" s="194"/>
      <c r="O187" s="208"/>
      <c r="P187" s="194"/>
    </row>
    <row r="188" spans="1:16" ht="18.75" customHeight="1">
      <c r="A188" s="350" t="s">
        <v>129</v>
      </c>
      <c r="B188" s="264"/>
      <c r="C188" s="264"/>
      <c r="D188" s="265"/>
      <c r="E188" s="2"/>
      <c r="F188" s="222">
        <v>336110</v>
      </c>
      <c r="G188" s="266" t="s">
        <v>72</v>
      </c>
      <c r="H188" s="267"/>
      <c r="I188" s="194">
        <v>27.1</v>
      </c>
      <c r="J188" s="241">
        <v>20</v>
      </c>
      <c r="K188" s="223">
        <v>29</v>
      </c>
      <c r="L188" s="194"/>
      <c r="M188" s="223">
        <v>30.5</v>
      </c>
      <c r="N188" s="194"/>
      <c r="O188" s="223">
        <v>30.5</v>
      </c>
      <c r="P188" s="194"/>
    </row>
    <row r="189" spans="1:16" ht="18.75" customHeight="1">
      <c r="A189" s="350" t="s">
        <v>359</v>
      </c>
      <c r="B189" s="264"/>
      <c r="C189" s="264"/>
      <c r="D189" s="265"/>
      <c r="E189" s="2"/>
      <c r="F189" s="222">
        <v>337110</v>
      </c>
      <c r="G189" s="266" t="s">
        <v>72</v>
      </c>
      <c r="H189" s="267"/>
      <c r="I189" s="194"/>
      <c r="J189" s="241"/>
      <c r="K189" s="208"/>
      <c r="L189" s="194"/>
      <c r="M189" s="208"/>
      <c r="N189" s="194"/>
      <c r="O189" s="208"/>
      <c r="P189" s="194"/>
    </row>
    <row r="190" spans="1:16" ht="18.75" customHeight="1">
      <c r="A190" s="6" t="s">
        <v>136</v>
      </c>
      <c r="B190" s="206"/>
      <c r="C190" s="206"/>
      <c r="D190" s="207"/>
      <c r="E190" s="2"/>
      <c r="F190" s="222">
        <v>338110</v>
      </c>
      <c r="G190" s="266" t="s">
        <v>72</v>
      </c>
      <c r="H190" s="267"/>
      <c r="I190" s="194"/>
      <c r="J190" s="193"/>
      <c r="K190" s="223"/>
      <c r="L190" s="194"/>
      <c r="M190" s="223"/>
      <c r="N190" s="194"/>
      <c r="O190" s="223"/>
      <c r="P190" s="194"/>
    </row>
    <row r="191" spans="1:16" ht="18.75" customHeight="1">
      <c r="A191" s="389" t="s">
        <v>361</v>
      </c>
      <c r="B191" s="271"/>
      <c r="C191" s="271"/>
      <c r="D191" s="272"/>
      <c r="E191" s="2"/>
      <c r="F191" s="222">
        <v>339110</v>
      </c>
      <c r="G191" s="266" t="s">
        <v>72</v>
      </c>
      <c r="H191" s="267"/>
      <c r="I191" s="194">
        <v>9.9</v>
      </c>
      <c r="J191" s="241">
        <v>5</v>
      </c>
      <c r="K191" s="223">
        <v>18</v>
      </c>
      <c r="L191" s="194"/>
      <c r="M191" s="223">
        <v>18.899999999999999</v>
      </c>
      <c r="N191" s="242"/>
      <c r="O191" s="223">
        <v>18.899999999999999</v>
      </c>
      <c r="P191" s="48"/>
    </row>
    <row r="192" spans="1:16" ht="18.75" customHeight="1">
      <c r="A192" s="73"/>
      <c r="B192" s="67"/>
      <c r="C192" s="67"/>
      <c r="D192" s="67"/>
      <c r="E192" s="98"/>
      <c r="F192" s="99"/>
      <c r="G192" s="142"/>
      <c r="H192" s="142"/>
      <c r="I192" s="221"/>
      <c r="J192" s="100"/>
      <c r="K192" s="143"/>
      <c r="L192" s="100"/>
      <c r="M192" s="144"/>
      <c r="N192" s="144"/>
      <c r="O192" s="100"/>
      <c r="P192" s="145"/>
    </row>
    <row r="193" spans="1:16" ht="18.75" customHeight="1">
      <c r="A193" s="296" t="s">
        <v>583</v>
      </c>
      <c r="B193" s="383"/>
      <c r="C193" s="383"/>
      <c r="D193" s="297"/>
      <c r="E193" s="8" t="s">
        <v>473</v>
      </c>
      <c r="F193" s="222"/>
      <c r="G193" s="193"/>
      <c r="H193" s="194"/>
      <c r="I193" s="3">
        <f>I194+I198+I220+I223+I228+I235</f>
        <v>842.9</v>
      </c>
      <c r="J193" s="3">
        <f>J194+J198+J220+J223+J228+J235</f>
        <v>1850</v>
      </c>
      <c r="K193" s="3">
        <f>K194+K198+K220+K223+K228+K235</f>
        <v>3440.5000000000005</v>
      </c>
      <c r="L193" s="192"/>
      <c r="M193" s="3">
        <f>M194+M198+M220+M223+M228+M235</f>
        <v>4197.1000000000004</v>
      </c>
      <c r="N193" s="192"/>
      <c r="O193" s="3">
        <f>O194+O198+O220+O223+O228+O235</f>
        <v>4279.0999999999995</v>
      </c>
      <c r="P193" s="192"/>
    </row>
    <row r="194" spans="1:16" ht="18.75" customHeight="1">
      <c r="A194" s="339" t="s">
        <v>323</v>
      </c>
      <c r="B194" s="340"/>
      <c r="C194" s="340"/>
      <c r="D194" s="341"/>
      <c r="E194" s="8"/>
      <c r="F194" s="7">
        <v>21</v>
      </c>
      <c r="G194" s="266" t="s">
        <v>72</v>
      </c>
      <c r="H194" s="267"/>
      <c r="I194" s="175">
        <f>I195+I196+I197</f>
        <v>817.4</v>
      </c>
      <c r="J194" s="175">
        <f>J195+J196+J197</f>
        <v>1446.4</v>
      </c>
      <c r="K194" s="191">
        <f>K195+K196+K197</f>
        <v>2051.1000000000004</v>
      </c>
      <c r="L194" s="192"/>
      <c r="M194" s="175">
        <f>M195+M196+M197</f>
        <v>2120.1</v>
      </c>
      <c r="N194" s="175"/>
      <c r="O194" s="191">
        <f>O195+O196+O197</f>
        <v>2193.6999999999998</v>
      </c>
      <c r="P194" s="192"/>
    </row>
    <row r="195" spans="1:16" ht="18.75" customHeight="1">
      <c r="A195" s="339" t="s">
        <v>451</v>
      </c>
      <c r="B195" s="340"/>
      <c r="C195" s="340"/>
      <c r="D195" s="341"/>
      <c r="E195" s="8"/>
      <c r="F195" s="7">
        <v>211180</v>
      </c>
      <c r="G195" s="266" t="s">
        <v>72</v>
      </c>
      <c r="H195" s="267"/>
      <c r="I195" s="208">
        <v>647.6</v>
      </c>
      <c r="J195" s="193">
        <v>1143</v>
      </c>
      <c r="K195" s="208">
        <v>1629.4</v>
      </c>
      <c r="L195" s="194"/>
      <c r="M195" s="193">
        <v>1684.3</v>
      </c>
      <c r="N195" s="194"/>
      <c r="O195" s="194">
        <v>1742.8</v>
      </c>
      <c r="P195" s="192"/>
    </row>
    <row r="196" spans="1:16" ht="34.5" customHeight="1">
      <c r="A196" s="343" t="s">
        <v>121</v>
      </c>
      <c r="B196" s="278"/>
      <c r="C196" s="278"/>
      <c r="D196" s="279"/>
      <c r="E196" s="2"/>
      <c r="F196" s="7">
        <v>212100</v>
      </c>
      <c r="G196" s="266" t="s">
        <v>72</v>
      </c>
      <c r="H196" s="267"/>
      <c r="I196" s="194">
        <v>142.19999999999999</v>
      </c>
      <c r="J196" s="208">
        <v>253.9</v>
      </c>
      <c r="K196" s="208">
        <v>348.4</v>
      </c>
      <c r="L196" s="194"/>
      <c r="M196" s="223">
        <v>360</v>
      </c>
      <c r="N196" s="194"/>
      <c r="O196" s="194">
        <v>372.4</v>
      </c>
      <c r="P196" s="194"/>
    </row>
    <row r="197" spans="1:16" ht="49.5" customHeight="1">
      <c r="A197" s="343" t="s">
        <v>190</v>
      </c>
      <c r="B197" s="278"/>
      <c r="C197" s="278"/>
      <c r="D197" s="279"/>
      <c r="E197" s="2"/>
      <c r="F197" s="7">
        <v>212210</v>
      </c>
      <c r="G197" s="266" t="s">
        <v>72</v>
      </c>
      <c r="H197" s="267"/>
      <c r="I197" s="194">
        <v>27.6</v>
      </c>
      <c r="J197" s="208">
        <v>49.5</v>
      </c>
      <c r="K197" s="223">
        <v>73.3</v>
      </c>
      <c r="L197" s="204"/>
      <c r="M197" s="208">
        <v>75.8</v>
      </c>
      <c r="N197" s="204"/>
      <c r="O197" s="204">
        <v>78.5</v>
      </c>
      <c r="P197" s="204"/>
    </row>
    <row r="198" spans="1:16" ht="18.75" customHeight="1">
      <c r="A198" s="4" t="s">
        <v>128</v>
      </c>
      <c r="B198" s="206"/>
      <c r="C198" s="206"/>
      <c r="D198" s="207"/>
      <c r="E198" s="8"/>
      <c r="F198" s="7">
        <v>22</v>
      </c>
      <c r="G198" s="266" t="s">
        <v>72</v>
      </c>
      <c r="H198" s="267"/>
      <c r="I198" s="175">
        <f>I199+I200+I201+I202+I203+I204+I205+I206+I207+I208+I209+I210+I211+I212+I213+I214+I215+I216+I217+I218+I219</f>
        <v>22.5</v>
      </c>
      <c r="J198" s="175">
        <f>J199+J200+J201+J202+J203+J204+J205+J206+J207+J208+J209+J210+J211+J212+J213+J214+J215+J216+J217+J218+J219</f>
        <v>337.6</v>
      </c>
      <c r="K198" s="175">
        <f>K199+K200+K201+K202+K203+K204+K205+K206+K207+K208+K209+K210+K211+K212+K213+K214+K215+K216+K217+K218+K219</f>
        <v>1172.4000000000001</v>
      </c>
      <c r="L198" s="192"/>
      <c r="M198" s="175">
        <f>M199+M200+M201+M202+M203+M204+M205+M206+M207+M208+M209+M210+M211+M212+M213+M214+M215+M216+M217+M218+M219</f>
        <v>1870</v>
      </c>
      <c r="N198" s="192"/>
      <c r="O198" s="175">
        <f>O199+O200+O201+O202+O203+O204+O205+O206+O207+O208+O209+O210+O211+O212+O213+O214+O215+O216+O217+O218+O219</f>
        <v>1878.3999999999999</v>
      </c>
      <c r="P198" s="192"/>
    </row>
    <row r="199" spans="1:16" ht="18.75" customHeight="1">
      <c r="A199" s="6" t="s">
        <v>175</v>
      </c>
      <c r="B199" s="206"/>
      <c r="C199" s="206"/>
      <c r="D199" s="207"/>
      <c r="E199" s="2"/>
      <c r="F199" s="222">
        <v>222110</v>
      </c>
      <c r="G199" s="266" t="s">
        <v>72</v>
      </c>
      <c r="H199" s="267"/>
      <c r="I199" s="194"/>
      <c r="J199" s="10"/>
      <c r="K199" s="208"/>
      <c r="L199" s="207"/>
      <c r="M199" s="205"/>
      <c r="N199" s="207"/>
      <c r="O199" s="205"/>
      <c r="P199" s="207"/>
    </row>
    <row r="200" spans="1:16" ht="18.75" customHeight="1">
      <c r="A200" s="6" t="s">
        <v>174</v>
      </c>
      <c r="B200" s="206"/>
      <c r="C200" s="206"/>
      <c r="D200" s="207"/>
      <c r="E200" s="2"/>
      <c r="F200" s="222">
        <v>222120</v>
      </c>
      <c r="G200" s="266" t="s">
        <v>72</v>
      </c>
      <c r="H200" s="267"/>
      <c r="I200" s="194"/>
      <c r="J200" s="241"/>
      <c r="K200" s="208"/>
      <c r="L200" s="194"/>
      <c r="M200" s="193"/>
      <c r="N200" s="194"/>
      <c r="O200" s="241"/>
      <c r="P200" s="194"/>
    </row>
    <row r="201" spans="1:16" ht="18.75" customHeight="1">
      <c r="A201" s="6" t="s">
        <v>176</v>
      </c>
      <c r="B201" s="206"/>
      <c r="C201" s="206"/>
      <c r="D201" s="207"/>
      <c r="E201" s="2"/>
      <c r="F201" s="222">
        <v>222130</v>
      </c>
      <c r="G201" s="266" t="s">
        <v>72</v>
      </c>
      <c r="H201" s="267"/>
      <c r="I201" s="194"/>
      <c r="J201" s="208">
        <v>64</v>
      </c>
      <c r="K201" s="208">
        <v>39.9</v>
      </c>
      <c r="L201" s="194"/>
      <c r="M201" s="208">
        <v>39.9</v>
      </c>
      <c r="N201" s="194"/>
      <c r="O201" s="208">
        <v>39.9</v>
      </c>
      <c r="P201" s="194"/>
    </row>
    <row r="202" spans="1:16" ht="18.75" customHeight="1">
      <c r="A202" s="6" t="s">
        <v>185</v>
      </c>
      <c r="B202" s="206"/>
      <c r="C202" s="206"/>
      <c r="D202" s="207"/>
      <c r="E202" s="2"/>
      <c r="F202" s="222">
        <v>222140</v>
      </c>
      <c r="G202" s="266" t="s">
        <v>72</v>
      </c>
      <c r="H202" s="267"/>
      <c r="I202" s="194"/>
      <c r="J202" s="208"/>
      <c r="K202" s="208"/>
      <c r="L202" s="194"/>
      <c r="M202" s="208"/>
      <c r="N202" s="194"/>
      <c r="O202" s="208"/>
      <c r="P202" s="194"/>
    </row>
    <row r="203" spans="1:16" ht="18.75" customHeight="1">
      <c r="A203" s="6" t="s">
        <v>186</v>
      </c>
      <c r="B203" s="206"/>
      <c r="C203" s="206"/>
      <c r="D203" s="207"/>
      <c r="E203" s="2"/>
      <c r="F203" s="222">
        <v>222190</v>
      </c>
      <c r="G203" s="266" t="s">
        <v>72</v>
      </c>
      <c r="H203" s="267"/>
      <c r="I203" s="194"/>
      <c r="J203" s="208"/>
      <c r="K203" s="208"/>
      <c r="L203" s="194"/>
      <c r="M203" s="208"/>
      <c r="N203" s="194"/>
      <c r="O203" s="208"/>
      <c r="P203" s="194"/>
    </row>
    <row r="204" spans="1:16" ht="18.75" customHeight="1">
      <c r="A204" s="6" t="s">
        <v>184</v>
      </c>
      <c r="B204" s="206"/>
      <c r="C204" s="206"/>
      <c r="D204" s="207"/>
      <c r="E204" s="2"/>
      <c r="F204" s="222">
        <v>222210</v>
      </c>
      <c r="G204" s="266" t="s">
        <v>72</v>
      </c>
      <c r="H204" s="267"/>
      <c r="I204" s="194">
        <v>6</v>
      </c>
      <c r="J204" s="223">
        <v>9</v>
      </c>
      <c r="K204" s="223">
        <v>209.8</v>
      </c>
      <c r="L204" s="242"/>
      <c r="M204" s="223">
        <v>20</v>
      </c>
      <c r="N204" s="242"/>
      <c r="O204" s="223">
        <v>20</v>
      </c>
      <c r="P204" s="194"/>
    </row>
    <row r="205" spans="1:16" ht="18.75" customHeight="1">
      <c r="A205" s="6" t="s">
        <v>132</v>
      </c>
      <c r="B205" s="206"/>
      <c r="C205" s="206"/>
      <c r="D205" s="207"/>
      <c r="E205" s="2"/>
      <c r="F205" s="222">
        <v>222220</v>
      </c>
      <c r="G205" s="266" t="s">
        <v>72</v>
      </c>
      <c r="H205" s="267"/>
      <c r="I205" s="194"/>
      <c r="J205" s="208">
        <v>14</v>
      </c>
      <c r="K205" s="208">
        <v>11.6</v>
      </c>
      <c r="L205" s="242"/>
      <c r="M205" s="208">
        <v>11.6</v>
      </c>
      <c r="N205" s="242"/>
      <c r="O205" s="208">
        <v>11.6</v>
      </c>
      <c r="P205" s="194"/>
    </row>
    <row r="206" spans="1:16" ht="18.75" customHeight="1">
      <c r="A206" s="6" t="s">
        <v>138</v>
      </c>
      <c r="B206" s="206"/>
      <c r="C206" s="206"/>
      <c r="D206" s="207"/>
      <c r="E206" s="2"/>
      <c r="F206" s="222">
        <v>222300</v>
      </c>
      <c r="G206" s="266" t="s">
        <v>72</v>
      </c>
      <c r="H206" s="267"/>
      <c r="I206" s="194"/>
      <c r="J206" s="223">
        <v>184.6</v>
      </c>
      <c r="K206" s="223">
        <v>64.2</v>
      </c>
      <c r="L206" s="242"/>
      <c r="M206" s="223">
        <v>67.400000000000006</v>
      </c>
      <c r="N206" s="242"/>
      <c r="O206" s="223">
        <v>70.8</v>
      </c>
      <c r="P206" s="242"/>
    </row>
    <row r="207" spans="1:16" ht="18.75" customHeight="1">
      <c r="A207" s="6" t="s">
        <v>133</v>
      </c>
      <c r="B207" s="206"/>
      <c r="C207" s="206"/>
      <c r="D207" s="207"/>
      <c r="E207" s="2"/>
      <c r="F207" s="222">
        <v>222400</v>
      </c>
      <c r="G207" s="266" t="s">
        <v>72</v>
      </c>
      <c r="H207" s="267"/>
      <c r="I207" s="194">
        <v>11.2</v>
      </c>
      <c r="J207" s="208">
        <v>20</v>
      </c>
      <c r="K207" s="208">
        <v>52.8</v>
      </c>
      <c r="L207" s="242"/>
      <c r="M207" s="208">
        <v>17</v>
      </c>
      <c r="N207" s="242"/>
      <c r="O207" s="208">
        <v>17</v>
      </c>
      <c r="P207" s="242"/>
    </row>
    <row r="208" spans="1:16" ht="18.75" customHeight="1">
      <c r="A208" s="6" t="s">
        <v>137</v>
      </c>
      <c r="B208" s="206"/>
      <c r="C208" s="206"/>
      <c r="D208" s="207"/>
      <c r="E208" s="2"/>
      <c r="F208" s="222">
        <v>222500</v>
      </c>
      <c r="G208" s="266" t="s">
        <v>72</v>
      </c>
      <c r="H208" s="267"/>
      <c r="I208" s="194"/>
      <c r="J208" s="223"/>
      <c r="K208" s="223">
        <v>22</v>
      </c>
      <c r="L208" s="194"/>
      <c r="M208" s="223">
        <v>22</v>
      </c>
      <c r="N208" s="242"/>
      <c r="O208" s="223">
        <v>22</v>
      </c>
      <c r="P208" s="242"/>
    </row>
    <row r="209" spans="1:16" ht="18.75" customHeight="1">
      <c r="A209" s="6" t="s">
        <v>122</v>
      </c>
      <c r="B209" s="206"/>
      <c r="C209" s="206"/>
      <c r="D209" s="207"/>
      <c r="E209" s="2"/>
      <c r="F209" s="222">
        <v>222600</v>
      </c>
      <c r="G209" s="266" t="s">
        <v>72</v>
      </c>
      <c r="H209" s="267"/>
      <c r="I209" s="194"/>
      <c r="J209" s="223">
        <v>24</v>
      </c>
      <c r="K209" s="223">
        <v>675.1</v>
      </c>
      <c r="L209" s="242"/>
      <c r="M209" s="223">
        <v>1595.1</v>
      </c>
      <c r="N209" s="242"/>
      <c r="O209" s="223">
        <v>1595.1</v>
      </c>
      <c r="P209" s="194"/>
    </row>
    <row r="210" spans="1:16" ht="18.75" customHeight="1">
      <c r="A210" s="6" t="s">
        <v>188</v>
      </c>
      <c r="B210" s="206"/>
      <c r="C210" s="206"/>
      <c r="D210" s="207"/>
      <c r="E210" s="2"/>
      <c r="F210" s="222">
        <v>222710</v>
      </c>
      <c r="G210" s="266" t="s">
        <v>72</v>
      </c>
      <c r="H210" s="267"/>
      <c r="I210" s="194">
        <v>1.5</v>
      </c>
      <c r="J210" s="223">
        <v>2</v>
      </c>
      <c r="K210" s="223">
        <v>20</v>
      </c>
      <c r="L210" s="242"/>
      <c r="M210" s="223">
        <v>20</v>
      </c>
      <c r="N210" s="242"/>
      <c r="O210" s="223">
        <v>20</v>
      </c>
      <c r="P210" s="194"/>
    </row>
    <row r="211" spans="1:16" ht="18.75" customHeight="1">
      <c r="A211" s="6" t="s">
        <v>189</v>
      </c>
      <c r="B211" s="206"/>
      <c r="C211" s="206"/>
      <c r="D211" s="207"/>
      <c r="E211" s="2"/>
      <c r="F211" s="222">
        <v>222720</v>
      </c>
      <c r="G211" s="266" t="s">
        <v>72</v>
      </c>
      <c r="H211" s="267"/>
      <c r="I211" s="194">
        <v>2.5</v>
      </c>
      <c r="J211" s="223">
        <v>3</v>
      </c>
      <c r="K211" s="223">
        <v>25</v>
      </c>
      <c r="L211" s="242"/>
      <c r="M211" s="223">
        <v>25</v>
      </c>
      <c r="N211" s="242"/>
      <c r="O211" s="223">
        <v>25</v>
      </c>
      <c r="P211" s="194"/>
    </row>
    <row r="212" spans="1:16" ht="18.75" customHeight="1">
      <c r="A212" s="6" t="s">
        <v>321</v>
      </c>
      <c r="B212" s="206"/>
      <c r="C212" s="206"/>
      <c r="D212" s="207"/>
      <c r="E212" s="2"/>
      <c r="F212" s="222">
        <v>222800</v>
      </c>
      <c r="G212" s="266" t="s">
        <v>72</v>
      </c>
      <c r="H212" s="267"/>
      <c r="I212" s="194"/>
      <c r="J212" s="223"/>
      <c r="K212" s="223">
        <v>5</v>
      </c>
      <c r="L212" s="194"/>
      <c r="M212" s="223">
        <v>5</v>
      </c>
      <c r="N212" s="194"/>
      <c r="O212" s="223">
        <v>5</v>
      </c>
      <c r="P212" s="194"/>
    </row>
    <row r="213" spans="1:16" ht="18.75" customHeight="1">
      <c r="A213" s="6" t="s">
        <v>123</v>
      </c>
      <c r="B213" s="206"/>
      <c r="C213" s="206"/>
      <c r="D213" s="207"/>
      <c r="E213" s="2"/>
      <c r="F213" s="222">
        <v>222910</v>
      </c>
      <c r="G213" s="266" t="s">
        <v>72</v>
      </c>
      <c r="H213" s="267"/>
      <c r="I213" s="194"/>
      <c r="J213" s="2"/>
      <c r="K213" s="223">
        <v>20</v>
      </c>
      <c r="L213" s="194"/>
      <c r="M213" s="223">
        <v>20</v>
      </c>
      <c r="N213" s="242"/>
      <c r="O213" s="223">
        <v>25</v>
      </c>
      <c r="P213" s="194"/>
    </row>
    <row r="214" spans="1:16" ht="18.75" customHeight="1">
      <c r="A214" s="6" t="s">
        <v>179</v>
      </c>
      <c r="B214" s="206"/>
      <c r="C214" s="206"/>
      <c r="D214" s="207"/>
      <c r="E214" s="2"/>
      <c r="F214" s="222">
        <v>222920</v>
      </c>
      <c r="G214" s="266" t="s">
        <v>72</v>
      </c>
      <c r="H214" s="267"/>
      <c r="I214" s="194"/>
      <c r="J214" s="223"/>
      <c r="K214" s="159"/>
      <c r="L214" s="194"/>
      <c r="M214" s="223"/>
      <c r="N214" s="194"/>
      <c r="O214" s="223"/>
      <c r="P214" s="194"/>
    </row>
    <row r="215" spans="1:16" ht="18.75" customHeight="1">
      <c r="A215" s="6" t="s">
        <v>183</v>
      </c>
      <c r="B215" s="206"/>
      <c r="C215" s="206"/>
      <c r="D215" s="207"/>
      <c r="E215" s="2"/>
      <c r="F215" s="222">
        <v>222940</v>
      </c>
      <c r="G215" s="266" t="s">
        <v>72</v>
      </c>
      <c r="H215" s="267"/>
      <c r="I215" s="194"/>
      <c r="J215" s="208"/>
      <c r="K215" s="208"/>
      <c r="L215" s="194"/>
      <c r="M215" s="208"/>
      <c r="N215" s="194"/>
      <c r="O215" s="208"/>
      <c r="P215" s="194"/>
    </row>
    <row r="216" spans="1:16" ht="18.75" customHeight="1">
      <c r="A216" s="6" t="s">
        <v>356</v>
      </c>
      <c r="B216" s="206"/>
      <c r="C216" s="206"/>
      <c r="D216" s="207"/>
      <c r="E216" s="2"/>
      <c r="F216" s="222">
        <v>222960</v>
      </c>
      <c r="G216" s="266" t="s">
        <v>72</v>
      </c>
      <c r="H216" s="267"/>
      <c r="I216" s="194"/>
      <c r="J216" s="223"/>
      <c r="K216" s="223"/>
      <c r="L216" s="194"/>
      <c r="M216" s="223"/>
      <c r="N216" s="194"/>
      <c r="O216" s="223"/>
      <c r="P216" s="194"/>
    </row>
    <row r="217" spans="1:16" ht="18.75" customHeight="1">
      <c r="A217" s="6" t="s">
        <v>355</v>
      </c>
      <c r="B217" s="206"/>
      <c r="C217" s="206"/>
      <c r="D217" s="207"/>
      <c r="E217" s="2"/>
      <c r="F217" s="222">
        <v>222970</v>
      </c>
      <c r="G217" s="266" t="s">
        <v>72</v>
      </c>
      <c r="H217" s="267"/>
      <c r="I217" s="194">
        <v>1.3</v>
      </c>
      <c r="J217" s="223">
        <v>3</v>
      </c>
      <c r="K217" s="223">
        <v>4</v>
      </c>
      <c r="L217" s="242"/>
      <c r="M217" s="223">
        <v>4</v>
      </c>
      <c r="N217" s="242"/>
      <c r="O217" s="223">
        <v>4</v>
      </c>
      <c r="P217" s="194"/>
    </row>
    <row r="218" spans="1:16" ht="18.75" customHeight="1">
      <c r="A218" s="6" t="s">
        <v>131</v>
      </c>
      <c r="B218" s="206"/>
      <c r="C218" s="206"/>
      <c r="D218" s="207"/>
      <c r="E218" s="2"/>
      <c r="F218" s="222">
        <v>222980</v>
      </c>
      <c r="G218" s="266" t="s">
        <v>72</v>
      </c>
      <c r="H218" s="267"/>
      <c r="I218" s="194"/>
      <c r="J218" s="208">
        <v>6</v>
      </c>
      <c r="K218" s="208">
        <v>11</v>
      </c>
      <c r="L218" s="194"/>
      <c r="M218" s="208">
        <v>11</v>
      </c>
      <c r="N218" s="194"/>
      <c r="O218" s="208">
        <v>11</v>
      </c>
      <c r="P218" s="194"/>
    </row>
    <row r="219" spans="1:16" ht="18.75" customHeight="1">
      <c r="A219" s="6" t="s">
        <v>181</v>
      </c>
      <c r="B219" s="206"/>
      <c r="C219" s="206"/>
      <c r="D219" s="207"/>
      <c r="E219" s="2"/>
      <c r="F219" s="222">
        <v>222990</v>
      </c>
      <c r="G219" s="266" t="s">
        <v>72</v>
      </c>
      <c r="H219" s="267"/>
      <c r="I219" s="194"/>
      <c r="J219" s="223">
        <v>8</v>
      </c>
      <c r="K219" s="223">
        <v>12</v>
      </c>
      <c r="L219" s="204"/>
      <c r="M219" s="223">
        <v>12</v>
      </c>
      <c r="N219" s="204"/>
      <c r="O219" s="223">
        <v>12</v>
      </c>
      <c r="P219" s="204"/>
    </row>
    <row r="220" spans="1:16" ht="18.75" customHeight="1">
      <c r="A220" s="4" t="s">
        <v>332</v>
      </c>
      <c r="B220" s="63"/>
      <c r="C220" s="63"/>
      <c r="D220" s="64"/>
      <c r="E220" s="8"/>
      <c r="F220" s="7">
        <v>27</v>
      </c>
      <c r="G220" s="266" t="s">
        <v>72</v>
      </c>
      <c r="H220" s="267"/>
      <c r="I220" s="194"/>
      <c r="J220" s="175">
        <f>J221+J222</f>
        <v>22</v>
      </c>
      <c r="K220" s="175">
        <f>K221+K222</f>
        <v>27</v>
      </c>
      <c r="L220" s="176"/>
      <c r="M220" s="175">
        <f>M221+M222</f>
        <v>27</v>
      </c>
      <c r="N220" s="176"/>
      <c r="O220" s="175">
        <f>O221+O222</f>
        <v>27</v>
      </c>
      <c r="P220" s="192"/>
    </row>
    <row r="221" spans="1:16" ht="20.25" customHeight="1">
      <c r="A221" s="350" t="s">
        <v>331</v>
      </c>
      <c r="B221" s="264"/>
      <c r="C221" s="264"/>
      <c r="D221" s="265"/>
      <c r="E221" s="2"/>
      <c r="F221" s="222">
        <v>273200</v>
      </c>
      <c r="G221" s="266" t="s">
        <v>72</v>
      </c>
      <c r="H221" s="267"/>
      <c r="I221" s="194"/>
      <c r="J221" s="208">
        <v>7</v>
      </c>
      <c r="K221" s="208">
        <v>10</v>
      </c>
      <c r="L221" s="207"/>
      <c r="M221" s="208">
        <v>10</v>
      </c>
      <c r="N221" s="207"/>
      <c r="O221" s="208">
        <v>10</v>
      </c>
      <c r="P221" s="207"/>
    </row>
    <row r="222" spans="1:16" ht="33" customHeight="1">
      <c r="A222" s="350" t="s">
        <v>124</v>
      </c>
      <c r="B222" s="264"/>
      <c r="C222" s="264"/>
      <c r="D222" s="265"/>
      <c r="E222" s="2"/>
      <c r="F222" s="222">
        <v>273500</v>
      </c>
      <c r="G222" s="266" t="s">
        <v>72</v>
      </c>
      <c r="H222" s="267"/>
      <c r="I222" s="194"/>
      <c r="J222" s="223">
        <v>15</v>
      </c>
      <c r="K222" s="223">
        <v>17</v>
      </c>
      <c r="L222" s="242"/>
      <c r="M222" s="223">
        <v>17</v>
      </c>
      <c r="N222" s="242"/>
      <c r="O222" s="223">
        <v>17</v>
      </c>
      <c r="P222" s="242"/>
    </row>
    <row r="223" spans="1:16" ht="18.75" customHeight="1">
      <c r="A223" s="343" t="s">
        <v>333</v>
      </c>
      <c r="B223" s="278"/>
      <c r="C223" s="278"/>
      <c r="D223" s="279"/>
      <c r="E223" s="8"/>
      <c r="F223" s="7">
        <v>28</v>
      </c>
      <c r="G223" s="266" t="s">
        <v>72</v>
      </c>
      <c r="H223" s="267"/>
      <c r="I223" s="194"/>
      <c r="J223" s="175">
        <f>J224+J225+J226</f>
        <v>0</v>
      </c>
      <c r="K223" s="191">
        <f>K224+K225+K226</f>
        <v>0</v>
      </c>
      <c r="L223" s="192"/>
      <c r="M223" s="191">
        <f>M224+M225+M226</f>
        <v>0</v>
      </c>
      <c r="N223" s="192"/>
      <c r="O223" s="191">
        <f>O224+O225+O226</f>
        <v>0</v>
      </c>
      <c r="P223" s="192"/>
    </row>
    <row r="224" spans="1:16" ht="18.75" customHeight="1">
      <c r="A224" s="389" t="s">
        <v>306</v>
      </c>
      <c r="B224" s="271"/>
      <c r="C224" s="271"/>
      <c r="D224" s="272"/>
      <c r="E224" s="94"/>
      <c r="F224" s="222">
        <v>281360</v>
      </c>
      <c r="G224" s="266" t="s">
        <v>72</v>
      </c>
      <c r="H224" s="267"/>
      <c r="I224" s="194"/>
      <c r="J224" s="241"/>
      <c r="K224" s="193"/>
      <c r="L224" s="194"/>
      <c r="M224" s="193"/>
      <c r="N224" s="194"/>
      <c r="O224" s="193"/>
      <c r="P224" s="194"/>
    </row>
    <row r="225" spans="1:16" ht="36.75" customHeight="1">
      <c r="A225" s="350" t="s">
        <v>307</v>
      </c>
      <c r="B225" s="264"/>
      <c r="C225" s="264"/>
      <c r="D225" s="265"/>
      <c r="E225" s="2"/>
      <c r="F225" s="222">
        <v>281361</v>
      </c>
      <c r="G225" s="266" t="s">
        <v>72</v>
      </c>
      <c r="H225" s="267"/>
      <c r="I225" s="194"/>
      <c r="J225" s="241"/>
      <c r="K225" s="193"/>
      <c r="L225" s="194"/>
      <c r="M225" s="193"/>
      <c r="N225" s="194"/>
      <c r="O225" s="193"/>
      <c r="P225" s="194"/>
    </row>
    <row r="226" spans="1:16" ht="31.5" customHeight="1">
      <c r="A226" s="350" t="s">
        <v>308</v>
      </c>
      <c r="B226" s="264"/>
      <c r="C226" s="264"/>
      <c r="D226" s="265"/>
      <c r="E226" s="2"/>
      <c r="F226" s="222">
        <v>281362</v>
      </c>
      <c r="G226" s="266" t="s">
        <v>72</v>
      </c>
      <c r="H226" s="267"/>
      <c r="I226" s="194"/>
      <c r="J226" s="241"/>
      <c r="K226" s="193"/>
      <c r="L226" s="194"/>
      <c r="M226" s="193"/>
      <c r="N226" s="194"/>
      <c r="O226" s="193"/>
      <c r="P226" s="194"/>
    </row>
    <row r="227" spans="1:16" ht="18.75" customHeight="1">
      <c r="A227" s="350" t="s">
        <v>182</v>
      </c>
      <c r="B227" s="264"/>
      <c r="C227" s="264"/>
      <c r="D227" s="265"/>
      <c r="E227" s="2"/>
      <c r="F227" s="222">
        <v>281400</v>
      </c>
      <c r="G227" s="266" t="s">
        <v>72</v>
      </c>
      <c r="H227" s="267"/>
      <c r="I227" s="194"/>
      <c r="J227" s="241"/>
      <c r="K227" s="193"/>
      <c r="L227" s="194"/>
      <c r="M227" s="193"/>
      <c r="N227" s="194"/>
      <c r="O227" s="193"/>
      <c r="P227" s="194"/>
    </row>
    <row r="228" spans="1:16" ht="18.75" customHeight="1">
      <c r="A228" s="343" t="s">
        <v>325</v>
      </c>
      <c r="B228" s="278"/>
      <c r="C228" s="278"/>
      <c r="D228" s="279"/>
      <c r="E228" s="8"/>
      <c r="F228" s="7">
        <v>31</v>
      </c>
      <c r="G228" s="266" t="s">
        <v>72</v>
      </c>
      <c r="H228" s="267"/>
      <c r="I228" s="192">
        <f>SUM(I229:I234)</f>
        <v>0</v>
      </c>
      <c r="J228" s="192">
        <f t="shared" ref="J228:P228" si="7">SUM(J229:J234)</f>
        <v>0</v>
      </c>
      <c r="K228" s="176">
        <f t="shared" si="7"/>
        <v>30</v>
      </c>
      <c r="L228" s="192">
        <f t="shared" si="7"/>
        <v>0</v>
      </c>
      <c r="M228" s="192">
        <f t="shared" si="7"/>
        <v>30</v>
      </c>
      <c r="N228" s="192">
        <f t="shared" si="7"/>
        <v>0</v>
      </c>
      <c r="O228" s="192">
        <f t="shared" si="7"/>
        <v>30</v>
      </c>
      <c r="P228" s="192">
        <f t="shared" si="7"/>
        <v>0</v>
      </c>
    </row>
    <row r="229" spans="1:16" ht="18.75" customHeight="1">
      <c r="A229" s="6" t="s">
        <v>145</v>
      </c>
      <c r="B229" s="206"/>
      <c r="C229" s="206"/>
      <c r="D229" s="207"/>
      <c r="E229" s="2"/>
      <c r="F229" s="222">
        <v>311120</v>
      </c>
      <c r="G229" s="266" t="s">
        <v>72</v>
      </c>
      <c r="H229" s="267"/>
      <c r="I229" s="194"/>
      <c r="J229" s="241"/>
      <c r="K229" s="208"/>
      <c r="L229" s="194"/>
      <c r="M229" s="208"/>
      <c r="N229" s="194"/>
      <c r="O229" s="208"/>
      <c r="P229" s="194"/>
    </row>
    <row r="230" spans="1:16" ht="18.75" customHeight="1">
      <c r="A230" s="6" t="s">
        <v>357</v>
      </c>
      <c r="B230" s="206"/>
      <c r="C230" s="206"/>
      <c r="D230" s="207"/>
      <c r="E230" s="2"/>
      <c r="F230" s="222">
        <v>314110</v>
      </c>
      <c r="G230" s="266" t="s">
        <v>72</v>
      </c>
      <c r="H230" s="267"/>
      <c r="I230" s="194"/>
      <c r="J230" s="241"/>
      <c r="K230" s="223">
        <v>30</v>
      </c>
      <c r="L230" s="242"/>
      <c r="M230" s="223">
        <v>30</v>
      </c>
      <c r="N230" s="242"/>
      <c r="O230" s="223">
        <v>30</v>
      </c>
      <c r="P230" s="194"/>
    </row>
    <row r="231" spans="1:16" ht="18.75" customHeight="1">
      <c r="A231" s="350" t="s">
        <v>192</v>
      </c>
      <c r="B231" s="264"/>
      <c r="C231" s="264"/>
      <c r="D231" s="265"/>
      <c r="E231" s="2"/>
      <c r="F231" s="222">
        <v>315110</v>
      </c>
      <c r="G231" s="266" t="s">
        <v>72</v>
      </c>
      <c r="H231" s="267"/>
      <c r="I231" s="194"/>
      <c r="J231" s="241"/>
      <c r="K231" s="208"/>
      <c r="L231" s="194"/>
      <c r="M231" s="208"/>
      <c r="N231" s="194"/>
      <c r="O231" s="208"/>
      <c r="P231" s="194"/>
    </row>
    <row r="232" spans="1:16" ht="31.5" customHeight="1">
      <c r="A232" s="350" t="s">
        <v>193</v>
      </c>
      <c r="B232" s="264"/>
      <c r="C232" s="264"/>
      <c r="D232" s="265"/>
      <c r="E232" s="2"/>
      <c r="F232" s="222">
        <v>316110</v>
      </c>
      <c r="G232" s="266" t="s">
        <v>72</v>
      </c>
      <c r="H232" s="267"/>
      <c r="I232" s="194"/>
      <c r="J232" s="241"/>
      <c r="K232" s="208"/>
      <c r="L232" s="194"/>
      <c r="M232" s="223"/>
      <c r="N232" s="194"/>
      <c r="O232" s="223"/>
      <c r="P232" s="194"/>
    </row>
    <row r="233" spans="1:16" ht="18.75" customHeight="1">
      <c r="A233" s="350" t="s">
        <v>358</v>
      </c>
      <c r="B233" s="264"/>
      <c r="C233" s="264"/>
      <c r="D233" s="265"/>
      <c r="E233" s="2"/>
      <c r="F233" s="222">
        <v>317110</v>
      </c>
      <c r="G233" s="266" t="s">
        <v>72</v>
      </c>
      <c r="H233" s="267"/>
      <c r="I233" s="194"/>
      <c r="J233" s="23"/>
      <c r="K233" s="208"/>
      <c r="L233" s="204"/>
      <c r="M233" s="208"/>
      <c r="N233" s="204"/>
      <c r="O233" s="208"/>
      <c r="P233" s="204"/>
    </row>
    <row r="234" spans="1:16" ht="18.75" customHeight="1">
      <c r="A234" s="350" t="s">
        <v>322</v>
      </c>
      <c r="B234" s="264"/>
      <c r="C234" s="264"/>
      <c r="D234" s="265"/>
      <c r="E234" s="2"/>
      <c r="F234" s="222">
        <v>318110</v>
      </c>
      <c r="G234" s="266" t="s">
        <v>72</v>
      </c>
      <c r="H234" s="267"/>
      <c r="I234" s="194"/>
      <c r="J234" s="23"/>
      <c r="K234" s="223"/>
      <c r="L234" s="24"/>
      <c r="M234" s="223"/>
      <c r="N234" s="24"/>
      <c r="O234" s="223"/>
      <c r="P234" s="204"/>
    </row>
    <row r="235" spans="1:16" ht="18.75" customHeight="1">
      <c r="A235" s="343" t="s">
        <v>324</v>
      </c>
      <c r="B235" s="278"/>
      <c r="C235" s="278"/>
      <c r="D235" s="279"/>
      <c r="E235" s="8"/>
      <c r="F235" s="7">
        <v>33</v>
      </c>
      <c r="G235" s="266" t="s">
        <v>72</v>
      </c>
      <c r="H235" s="267"/>
      <c r="I235" s="175">
        <f>I236+I237+I238+I239+I240+I241+I242+I243+I244</f>
        <v>3</v>
      </c>
      <c r="J235" s="175">
        <f>J236+J237+J238+J239+J240+J241+J242+J243+J244</f>
        <v>44</v>
      </c>
      <c r="K235" s="175">
        <f>SUM(K236:K244)</f>
        <v>160</v>
      </c>
      <c r="L235" s="192"/>
      <c r="M235" s="3">
        <f>M236+M237+M238+M239+M240+M241+M242+M243+M244</f>
        <v>150</v>
      </c>
      <c r="N235" s="192"/>
      <c r="O235" s="3">
        <f>O236+O237+O238+O239+O240+O241+O242+O243+O244</f>
        <v>150</v>
      </c>
      <c r="P235" s="192"/>
    </row>
    <row r="236" spans="1:16" ht="18.75" customHeight="1">
      <c r="A236" s="6" t="s">
        <v>134</v>
      </c>
      <c r="B236" s="206"/>
      <c r="C236" s="206"/>
      <c r="D236" s="207"/>
      <c r="E236" s="2"/>
      <c r="F236" s="222">
        <v>331110</v>
      </c>
      <c r="G236" s="266" t="s">
        <v>72</v>
      </c>
      <c r="H236" s="267"/>
      <c r="I236" s="194"/>
      <c r="J236" s="223">
        <v>20</v>
      </c>
      <c r="K236" s="223">
        <v>40</v>
      </c>
      <c r="L236" s="207"/>
      <c r="M236" s="223">
        <v>40</v>
      </c>
      <c r="N236" s="207"/>
      <c r="O236" s="223">
        <v>40</v>
      </c>
      <c r="P236" s="207"/>
    </row>
    <row r="237" spans="1:16" ht="18.75" customHeight="1">
      <c r="A237" s="6" t="s">
        <v>135</v>
      </c>
      <c r="B237" s="206"/>
      <c r="C237" s="206"/>
      <c r="D237" s="207"/>
      <c r="E237" s="2"/>
      <c r="F237" s="222">
        <v>332110</v>
      </c>
      <c r="G237" s="266" t="s">
        <v>72</v>
      </c>
      <c r="H237" s="267"/>
      <c r="I237" s="194">
        <v>2.6</v>
      </c>
      <c r="J237" s="223">
        <v>10</v>
      </c>
      <c r="K237" s="223">
        <v>30</v>
      </c>
      <c r="L237" s="194"/>
      <c r="M237" s="223">
        <v>20</v>
      </c>
      <c r="N237" s="242"/>
      <c r="O237" s="223">
        <v>20</v>
      </c>
      <c r="P237" s="194"/>
    </row>
    <row r="238" spans="1:16" ht="18.75" customHeight="1">
      <c r="A238" s="389" t="s">
        <v>130</v>
      </c>
      <c r="B238" s="271"/>
      <c r="C238" s="271"/>
      <c r="D238" s="272"/>
      <c r="E238" s="2"/>
      <c r="F238" s="222">
        <v>333110</v>
      </c>
      <c r="G238" s="266" t="s">
        <v>72</v>
      </c>
      <c r="H238" s="267"/>
      <c r="I238" s="194"/>
      <c r="J238" s="223"/>
      <c r="K238" s="223"/>
      <c r="L238" s="194"/>
      <c r="M238" s="223"/>
      <c r="N238" s="194"/>
      <c r="O238" s="223"/>
      <c r="P238" s="194"/>
    </row>
    <row r="239" spans="1:16" ht="18.75" customHeight="1">
      <c r="A239" s="6" t="s">
        <v>178</v>
      </c>
      <c r="B239" s="206"/>
      <c r="C239" s="206"/>
      <c r="D239" s="207"/>
      <c r="E239" s="2"/>
      <c r="F239" s="222">
        <v>334110</v>
      </c>
      <c r="G239" s="266" t="s">
        <v>72</v>
      </c>
      <c r="H239" s="267"/>
      <c r="I239" s="194"/>
      <c r="J239" s="223"/>
      <c r="K239" s="223"/>
      <c r="L239" s="194"/>
      <c r="M239" s="223"/>
      <c r="N239" s="194"/>
      <c r="O239" s="223"/>
      <c r="P239" s="194"/>
    </row>
    <row r="240" spans="1:16" ht="35.25" customHeight="1">
      <c r="A240" s="350" t="s">
        <v>177</v>
      </c>
      <c r="B240" s="264"/>
      <c r="C240" s="264"/>
      <c r="D240" s="265"/>
      <c r="E240" s="2"/>
      <c r="F240" s="222">
        <v>335110</v>
      </c>
      <c r="G240" s="266" t="s">
        <v>72</v>
      </c>
      <c r="H240" s="267"/>
      <c r="I240" s="194"/>
      <c r="J240" s="223">
        <v>1</v>
      </c>
      <c r="K240" s="223">
        <v>2</v>
      </c>
      <c r="L240" s="194"/>
      <c r="M240" s="223">
        <v>2</v>
      </c>
      <c r="N240" s="194"/>
      <c r="O240" s="223">
        <v>2</v>
      </c>
      <c r="P240" s="194"/>
    </row>
    <row r="241" spans="1:16" ht="18.75" customHeight="1">
      <c r="A241" s="350" t="s">
        <v>129</v>
      </c>
      <c r="B241" s="264"/>
      <c r="C241" s="264"/>
      <c r="D241" s="265"/>
      <c r="E241" s="2"/>
      <c r="F241" s="222">
        <v>336110</v>
      </c>
      <c r="G241" s="266" t="s">
        <v>72</v>
      </c>
      <c r="H241" s="267"/>
      <c r="I241" s="194"/>
      <c r="J241" s="223">
        <v>10</v>
      </c>
      <c r="K241" s="223">
        <v>80</v>
      </c>
      <c r="L241" s="194"/>
      <c r="M241" s="223">
        <v>80</v>
      </c>
      <c r="N241" s="194"/>
      <c r="O241" s="223">
        <v>80</v>
      </c>
      <c r="P241" s="194"/>
    </row>
    <row r="242" spans="1:16" ht="18.75" customHeight="1">
      <c r="A242" s="350" t="s">
        <v>359</v>
      </c>
      <c r="B242" s="264"/>
      <c r="C242" s="264"/>
      <c r="D242" s="265"/>
      <c r="E242" s="2"/>
      <c r="F242" s="222">
        <v>337110</v>
      </c>
      <c r="G242" s="266" t="s">
        <v>72</v>
      </c>
      <c r="H242" s="267"/>
      <c r="I242" s="194"/>
      <c r="J242" s="223"/>
      <c r="K242" s="223"/>
      <c r="L242" s="194"/>
      <c r="M242" s="223"/>
      <c r="N242" s="194"/>
      <c r="O242" s="223"/>
      <c r="P242" s="194"/>
    </row>
    <row r="243" spans="1:16" ht="18.75" customHeight="1">
      <c r="A243" s="6" t="s">
        <v>136</v>
      </c>
      <c r="B243" s="206"/>
      <c r="C243" s="206"/>
      <c r="D243" s="207"/>
      <c r="E243" s="2"/>
      <c r="F243" s="222">
        <v>338110</v>
      </c>
      <c r="G243" s="266" t="s">
        <v>72</v>
      </c>
      <c r="H243" s="267"/>
      <c r="I243" s="194"/>
      <c r="J243" s="223"/>
      <c r="K243" s="223"/>
      <c r="L243" s="194"/>
      <c r="M243" s="223"/>
      <c r="N243" s="194"/>
      <c r="O243" s="223"/>
      <c r="P243" s="194"/>
    </row>
    <row r="244" spans="1:16" ht="18.75" customHeight="1">
      <c r="A244" s="389" t="s">
        <v>361</v>
      </c>
      <c r="B244" s="271"/>
      <c r="C244" s="271"/>
      <c r="D244" s="272"/>
      <c r="E244" s="2"/>
      <c r="F244" s="222">
        <v>339110</v>
      </c>
      <c r="G244" s="266" t="s">
        <v>72</v>
      </c>
      <c r="H244" s="267"/>
      <c r="I244" s="194">
        <v>0.4</v>
      </c>
      <c r="J244" s="223">
        <v>3</v>
      </c>
      <c r="K244" s="223">
        <v>8</v>
      </c>
      <c r="L244" s="48"/>
      <c r="M244" s="223">
        <v>8</v>
      </c>
      <c r="N244" s="50"/>
      <c r="O244" s="223">
        <v>8</v>
      </c>
      <c r="P244" s="48"/>
    </row>
    <row r="245" spans="1:16" ht="18.75" customHeight="1">
      <c r="A245" s="74"/>
      <c r="B245" s="25"/>
      <c r="C245" s="25"/>
      <c r="D245" s="25"/>
      <c r="E245" s="146"/>
      <c r="F245" s="147"/>
      <c r="G245" s="63"/>
      <c r="H245" s="63"/>
      <c r="I245" s="206"/>
      <c r="J245" s="148"/>
      <c r="K245" s="189"/>
      <c r="L245" s="189"/>
      <c r="M245" s="149"/>
      <c r="N245" s="149"/>
      <c r="O245" s="189"/>
      <c r="P245" s="190"/>
    </row>
    <row r="246" spans="1:16" ht="22.15" customHeight="1">
      <c r="A246" s="305" t="s">
        <v>239</v>
      </c>
      <c r="B246" s="342"/>
      <c r="C246" s="342"/>
      <c r="D246" s="342"/>
      <c r="E246" s="342"/>
      <c r="F246" s="342"/>
      <c r="G246" s="342"/>
      <c r="H246" s="342"/>
      <c r="I246" s="342"/>
      <c r="J246" s="342"/>
      <c r="K246" s="342"/>
      <c r="L246" s="342"/>
      <c r="M246" s="342"/>
      <c r="N246" s="342"/>
      <c r="O246" s="342"/>
      <c r="P246" s="306"/>
    </row>
    <row r="247" spans="1:16" ht="19.899999999999999" hidden="1" customHeight="1">
      <c r="A247" s="276" t="s">
        <v>59</v>
      </c>
      <c r="B247" s="276"/>
      <c r="C247" s="276"/>
      <c r="D247" s="276"/>
      <c r="E247" s="276" t="s">
        <v>58</v>
      </c>
      <c r="F247" s="276"/>
      <c r="G247" s="276"/>
      <c r="H247" s="276"/>
      <c r="I247" s="351" t="s">
        <v>98</v>
      </c>
      <c r="J247" s="351" t="s">
        <v>97</v>
      </c>
      <c r="K247" s="351" t="s">
        <v>96</v>
      </c>
      <c r="L247" s="209">
        <v>2015</v>
      </c>
      <c r="M247" s="351" t="s">
        <v>94</v>
      </c>
      <c r="N247" s="208">
        <v>2016</v>
      </c>
      <c r="O247" s="208">
        <v>2017</v>
      </c>
      <c r="P247" s="208">
        <v>2018</v>
      </c>
    </row>
    <row r="248" spans="1:16" ht="66" hidden="1" customHeight="1">
      <c r="A248" s="276"/>
      <c r="B248" s="276"/>
      <c r="C248" s="276"/>
      <c r="D248" s="276"/>
      <c r="E248" s="2" t="s">
        <v>99</v>
      </c>
      <c r="F248" s="208" t="s">
        <v>92</v>
      </c>
      <c r="G248" s="228" t="s">
        <v>70</v>
      </c>
      <c r="H248" s="222" t="s">
        <v>93</v>
      </c>
      <c r="I248" s="351"/>
      <c r="J248" s="351"/>
      <c r="K248" s="351"/>
      <c r="L248" s="65" t="s">
        <v>95</v>
      </c>
      <c r="M248" s="351"/>
      <c r="N248" s="228" t="s">
        <v>70</v>
      </c>
      <c r="O248" s="228" t="s">
        <v>71</v>
      </c>
      <c r="P248" s="228" t="s">
        <v>71</v>
      </c>
    </row>
    <row r="249" spans="1:16" hidden="1">
      <c r="A249" s="273">
        <v>1</v>
      </c>
      <c r="B249" s="274"/>
      <c r="C249" s="274"/>
      <c r="D249" s="275"/>
      <c r="E249" s="2">
        <v>2</v>
      </c>
      <c r="F249" s="208">
        <v>3</v>
      </c>
      <c r="G249" s="208">
        <v>4</v>
      </c>
      <c r="H249" s="208">
        <v>5</v>
      </c>
      <c r="I249" s="208">
        <v>6</v>
      </c>
      <c r="J249" s="208">
        <v>7</v>
      </c>
      <c r="K249" s="208">
        <v>8</v>
      </c>
      <c r="L249" s="208">
        <v>9</v>
      </c>
      <c r="M249" s="208" t="s">
        <v>100</v>
      </c>
      <c r="N249" s="208">
        <v>11</v>
      </c>
      <c r="O249" s="208">
        <v>12</v>
      </c>
      <c r="P249" s="208">
        <v>13</v>
      </c>
    </row>
    <row r="250" spans="1:16" ht="22.9" hidden="1" customHeight="1">
      <c r="A250" s="268"/>
      <c r="B250" s="262"/>
      <c r="C250" s="262"/>
      <c r="D250" s="269"/>
      <c r="E250" s="92"/>
      <c r="F250" s="18"/>
      <c r="G250" s="18"/>
      <c r="H250" s="18"/>
      <c r="I250" s="18"/>
      <c r="J250" s="18"/>
      <c r="K250" s="18"/>
      <c r="L250" s="18"/>
      <c r="M250" s="18"/>
      <c r="N250" s="18"/>
      <c r="O250" s="18"/>
      <c r="P250" s="18"/>
    </row>
    <row r="251" spans="1:16" ht="22.9" hidden="1" customHeight="1">
      <c r="A251" s="268"/>
      <c r="B251" s="262"/>
      <c r="C251" s="262"/>
      <c r="D251" s="269"/>
      <c r="E251" s="92"/>
      <c r="F251" s="18"/>
      <c r="G251" s="18"/>
      <c r="H251" s="18"/>
      <c r="I251" s="18"/>
      <c r="J251" s="18"/>
      <c r="K251" s="18"/>
      <c r="L251" s="18"/>
      <c r="M251" s="18"/>
      <c r="N251" s="18"/>
      <c r="O251" s="18"/>
      <c r="P251" s="18"/>
    </row>
    <row r="252" spans="1:16" ht="22.9" hidden="1" customHeight="1">
      <c r="A252" s="268"/>
      <c r="B252" s="262"/>
      <c r="C252" s="262"/>
      <c r="D252" s="269"/>
      <c r="E252" s="92"/>
      <c r="F252" s="18"/>
      <c r="G252" s="18"/>
      <c r="H252" s="18"/>
      <c r="I252" s="18"/>
      <c r="J252" s="18"/>
      <c r="K252" s="18"/>
      <c r="L252" s="18"/>
      <c r="M252" s="18"/>
      <c r="N252" s="18"/>
      <c r="O252" s="18"/>
      <c r="P252" s="18"/>
    </row>
    <row r="253" spans="1:16" ht="22.9" hidden="1" customHeight="1">
      <c r="A253" s="268"/>
      <c r="B253" s="262"/>
      <c r="C253" s="262"/>
      <c r="D253" s="269"/>
      <c r="E253" s="92"/>
      <c r="F253" s="18"/>
      <c r="G253" s="18"/>
      <c r="H253" s="18"/>
      <c r="I253" s="18"/>
      <c r="J253" s="18"/>
      <c r="K253" s="18"/>
      <c r="L253" s="18"/>
      <c r="M253" s="18"/>
      <c r="N253" s="18"/>
      <c r="O253" s="18"/>
      <c r="P253" s="18"/>
    </row>
    <row r="254" spans="1:16" ht="22.9" hidden="1" customHeight="1">
      <c r="A254" s="268"/>
      <c r="B254" s="262"/>
      <c r="C254" s="262"/>
      <c r="D254" s="269"/>
      <c r="E254" s="92"/>
      <c r="F254" s="18"/>
      <c r="G254" s="18"/>
      <c r="H254" s="18"/>
      <c r="I254" s="18"/>
      <c r="J254" s="18"/>
      <c r="K254" s="18"/>
      <c r="L254" s="18"/>
      <c r="M254" s="18"/>
      <c r="N254" s="18"/>
      <c r="O254" s="18"/>
      <c r="P254" s="18"/>
    </row>
    <row r="255" spans="1:16" ht="22.9" hidden="1" customHeight="1">
      <c r="A255" s="268"/>
      <c r="B255" s="262"/>
      <c r="C255" s="262"/>
      <c r="D255" s="269"/>
      <c r="E255" s="92"/>
      <c r="F255" s="18"/>
      <c r="G255" s="18"/>
      <c r="H255" s="18"/>
      <c r="I255" s="18"/>
      <c r="J255" s="18"/>
      <c r="K255" s="18"/>
      <c r="L255" s="18"/>
      <c r="M255" s="18"/>
      <c r="N255" s="18"/>
      <c r="O255" s="18"/>
      <c r="P255" s="18"/>
    </row>
    <row r="256" spans="1:16" ht="22.9" hidden="1" customHeight="1">
      <c r="A256" s="268"/>
      <c r="B256" s="262"/>
      <c r="C256" s="262"/>
      <c r="D256" s="269"/>
      <c r="E256" s="92"/>
      <c r="F256" s="18"/>
      <c r="G256" s="18"/>
      <c r="H256" s="18"/>
      <c r="I256" s="18"/>
      <c r="J256" s="18"/>
      <c r="K256" s="18"/>
      <c r="L256" s="18"/>
      <c r="M256" s="18"/>
      <c r="N256" s="18"/>
      <c r="O256" s="18"/>
      <c r="P256" s="18"/>
    </row>
    <row r="257" spans="1:16" ht="23.45" hidden="1" customHeight="1"/>
    <row r="258" spans="1:16" s="66" customFormat="1" ht="24.6" customHeight="1">
      <c r="A258" s="248" t="s">
        <v>636</v>
      </c>
      <c r="B258" s="249"/>
      <c r="C258" s="249"/>
      <c r="D258" s="249"/>
      <c r="E258" s="249"/>
      <c r="F258" s="249"/>
      <c r="G258" s="249"/>
      <c r="H258" s="249"/>
      <c r="I258" s="249"/>
      <c r="J258" s="249"/>
      <c r="K258" s="249"/>
      <c r="L258" s="249"/>
      <c r="M258" s="249"/>
      <c r="N258" s="249"/>
      <c r="O258" s="249"/>
      <c r="P258" s="250"/>
    </row>
    <row r="259" spans="1:16" s="66" customFormat="1" ht="24.6" customHeight="1">
      <c r="A259" s="251" t="s">
        <v>612</v>
      </c>
      <c r="B259" s="252"/>
      <c r="C259" s="252"/>
      <c r="D259" s="252"/>
      <c r="E259" s="252"/>
      <c r="F259" s="252"/>
      <c r="G259" s="252"/>
      <c r="H259" s="252"/>
      <c r="I259" s="252"/>
      <c r="J259" s="252"/>
      <c r="K259" s="252"/>
      <c r="L259" s="252"/>
      <c r="M259" s="252"/>
      <c r="N259" s="252"/>
      <c r="O259" s="252"/>
      <c r="P259" s="253"/>
    </row>
    <row r="260" spans="1:16" s="66" customFormat="1" ht="24.6" customHeight="1">
      <c r="A260" s="251" t="s">
        <v>613</v>
      </c>
      <c r="B260" s="252"/>
      <c r="C260" s="252"/>
      <c r="D260" s="252"/>
      <c r="E260" s="252"/>
      <c r="F260" s="252"/>
      <c r="G260" s="252"/>
      <c r="H260" s="252"/>
      <c r="I260" s="252"/>
      <c r="J260" s="252"/>
      <c r="K260" s="252"/>
      <c r="L260" s="252"/>
      <c r="M260" s="252"/>
      <c r="N260" s="252"/>
      <c r="O260" s="252"/>
      <c r="P260" s="253"/>
    </row>
    <row r="261" spans="1:16" s="66" customFormat="1" ht="24.6" customHeight="1">
      <c r="A261" s="254" t="s">
        <v>101</v>
      </c>
      <c r="B261" s="255"/>
      <c r="C261" s="255"/>
      <c r="D261" s="255"/>
      <c r="E261" s="255"/>
      <c r="F261" s="255"/>
      <c r="G261" s="255"/>
      <c r="H261" s="255"/>
      <c r="I261" s="255"/>
      <c r="J261" s="255"/>
      <c r="K261" s="255"/>
      <c r="L261" s="255"/>
      <c r="M261" s="255"/>
      <c r="N261" s="255"/>
      <c r="O261" s="255"/>
      <c r="P261" s="256"/>
    </row>
    <row r="263" spans="1:16" ht="38.450000000000003" customHeight="1">
      <c r="A263" s="257" t="s">
        <v>472</v>
      </c>
      <c r="B263" s="257"/>
      <c r="C263" s="257"/>
      <c r="D263" s="257"/>
      <c r="E263" s="257"/>
      <c r="F263" s="257"/>
      <c r="G263" s="257"/>
      <c r="H263" s="257"/>
      <c r="I263" s="257"/>
      <c r="J263" s="257"/>
      <c r="K263" s="257"/>
      <c r="L263" s="257"/>
      <c r="M263" s="257"/>
      <c r="N263" s="257"/>
      <c r="O263" s="257"/>
      <c r="P263" s="257"/>
    </row>
  </sheetData>
  <mergeCells count="408">
    <mergeCell ref="G86:H86"/>
    <mergeCell ref="G87:H87"/>
    <mergeCell ref="A263:P263"/>
    <mergeCell ref="A261:P261"/>
    <mergeCell ref="A260:P260"/>
    <mergeCell ref="A259:P259"/>
    <mergeCell ref="A258:P258"/>
    <mergeCell ref="A240:D240"/>
    <mergeCell ref="G240:H240"/>
    <mergeCell ref="A241:D241"/>
    <mergeCell ref="G241:H241"/>
    <mergeCell ref="A242:D242"/>
    <mergeCell ref="G242:H242"/>
    <mergeCell ref="G243:H243"/>
    <mergeCell ref="A244:D244"/>
    <mergeCell ref="G244:H244"/>
    <mergeCell ref="A234:D234"/>
    <mergeCell ref="G234:H234"/>
    <mergeCell ref="A235:D235"/>
    <mergeCell ref="G235:H235"/>
    <mergeCell ref="G236:H236"/>
    <mergeCell ref="G237:H237"/>
    <mergeCell ref="A238:D238"/>
    <mergeCell ref="G238:H238"/>
    <mergeCell ref="G239:H239"/>
    <mergeCell ref="A228:D228"/>
    <mergeCell ref="G228:H228"/>
    <mergeCell ref="G229:H229"/>
    <mergeCell ref="G230:H230"/>
    <mergeCell ref="A231:D231"/>
    <mergeCell ref="G231:H231"/>
    <mergeCell ref="A232:D232"/>
    <mergeCell ref="G232:H232"/>
    <mergeCell ref="A233:D233"/>
    <mergeCell ref="G233:H233"/>
    <mergeCell ref="A223:D223"/>
    <mergeCell ref="G223:H223"/>
    <mergeCell ref="A224:D224"/>
    <mergeCell ref="G224:H224"/>
    <mergeCell ref="A225:D225"/>
    <mergeCell ref="G225:H225"/>
    <mergeCell ref="A226:D226"/>
    <mergeCell ref="G226:H226"/>
    <mergeCell ref="A227:D227"/>
    <mergeCell ref="G227:H227"/>
    <mergeCell ref="G216:H216"/>
    <mergeCell ref="G217:H217"/>
    <mergeCell ref="G218:H218"/>
    <mergeCell ref="G219:H219"/>
    <mergeCell ref="G220:H220"/>
    <mergeCell ref="A221:D221"/>
    <mergeCell ref="G221:H221"/>
    <mergeCell ref="A222:D222"/>
    <mergeCell ref="G222:H222"/>
    <mergeCell ref="G207:H207"/>
    <mergeCell ref="G208:H208"/>
    <mergeCell ref="G209:H209"/>
    <mergeCell ref="G210:H210"/>
    <mergeCell ref="G211:H211"/>
    <mergeCell ref="G212:H212"/>
    <mergeCell ref="G213:H213"/>
    <mergeCell ref="G214:H214"/>
    <mergeCell ref="G215:H215"/>
    <mergeCell ref="G198:H198"/>
    <mergeCell ref="G199:H199"/>
    <mergeCell ref="G200:H200"/>
    <mergeCell ref="G201:H201"/>
    <mergeCell ref="G202:H202"/>
    <mergeCell ref="G203:H203"/>
    <mergeCell ref="G204:H204"/>
    <mergeCell ref="G205:H205"/>
    <mergeCell ref="G206:H206"/>
    <mergeCell ref="A193:D193"/>
    <mergeCell ref="A194:D194"/>
    <mergeCell ref="G194:H194"/>
    <mergeCell ref="A195:D195"/>
    <mergeCell ref="G195:H195"/>
    <mergeCell ref="A196:D196"/>
    <mergeCell ref="G196:H196"/>
    <mergeCell ref="A197:D197"/>
    <mergeCell ref="G197:H197"/>
    <mergeCell ref="A86:D86"/>
    <mergeCell ref="G112:H112"/>
    <mergeCell ref="G113:H113"/>
    <mergeCell ref="G114:H114"/>
    <mergeCell ref="G137:H137"/>
    <mergeCell ref="A138:D138"/>
    <mergeCell ref="G132:H132"/>
    <mergeCell ref="G133:H133"/>
    <mergeCell ref="A132:D132"/>
    <mergeCell ref="A134:D134"/>
    <mergeCell ref="G134:H134"/>
    <mergeCell ref="G135:H135"/>
    <mergeCell ref="G136:H136"/>
    <mergeCell ref="A119:D119"/>
    <mergeCell ref="A128:D128"/>
    <mergeCell ref="G128:H128"/>
    <mergeCell ref="A120:D120"/>
    <mergeCell ref="A127:D127"/>
    <mergeCell ref="A129:D129"/>
    <mergeCell ref="G129:H129"/>
    <mergeCell ref="A121:D121"/>
    <mergeCell ref="G121:H121"/>
    <mergeCell ref="G127:H127"/>
    <mergeCell ref="A91:D91"/>
    <mergeCell ref="A172:D172"/>
    <mergeCell ref="A173:D173"/>
    <mergeCell ref="G173:H173"/>
    <mergeCell ref="A174:D174"/>
    <mergeCell ref="G172:H172"/>
    <mergeCell ref="G138:H138"/>
    <mergeCell ref="G169:H169"/>
    <mergeCell ref="A170:D170"/>
    <mergeCell ref="G170:H170"/>
    <mergeCell ref="G157:H157"/>
    <mergeCell ref="G164:H164"/>
    <mergeCell ref="G165:H165"/>
    <mergeCell ref="G142:H142"/>
    <mergeCell ref="G151:H151"/>
    <mergeCell ref="G152:H152"/>
    <mergeCell ref="A171:D171"/>
    <mergeCell ref="G171:H171"/>
    <mergeCell ref="A169:D169"/>
    <mergeCell ref="G153:H153"/>
    <mergeCell ref="G154:H154"/>
    <mergeCell ref="G155:H155"/>
    <mergeCell ref="G156:H156"/>
    <mergeCell ref="A115:D115"/>
    <mergeCell ref="A117:D117"/>
    <mergeCell ref="G117:H117"/>
    <mergeCell ref="A118:D118"/>
    <mergeCell ref="G118:H118"/>
    <mergeCell ref="G115:H115"/>
    <mergeCell ref="G124:H124"/>
    <mergeCell ref="A122:D122"/>
    <mergeCell ref="G122:H122"/>
    <mergeCell ref="G123:H123"/>
    <mergeCell ref="A136:D136"/>
    <mergeCell ref="G182:H182"/>
    <mergeCell ref="G176:H176"/>
    <mergeCell ref="G184:H184"/>
    <mergeCell ref="G187:H187"/>
    <mergeCell ref="G179:H179"/>
    <mergeCell ref="G183:H183"/>
    <mergeCell ref="G91:H91"/>
    <mergeCell ref="G93:H93"/>
    <mergeCell ref="G94:H94"/>
    <mergeCell ref="G101:H101"/>
    <mergeCell ref="G97:H97"/>
    <mergeCell ref="G98:H98"/>
    <mergeCell ref="G174:H174"/>
    <mergeCell ref="G175:H175"/>
    <mergeCell ref="G110:H110"/>
    <mergeCell ref="G111:H111"/>
    <mergeCell ref="A126:D126"/>
    <mergeCell ref="G116:H116"/>
    <mergeCell ref="A116:D116"/>
    <mergeCell ref="A125:D125"/>
    <mergeCell ref="G126:H126"/>
    <mergeCell ref="G119:H119"/>
    <mergeCell ref="A135:D135"/>
    <mergeCell ref="A188:D188"/>
    <mergeCell ref="G188:H188"/>
    <mergeCell ref="A187:D187"/>
    <mergeCell ref="A175:D175"/>
    <mergeCell ref="A179:D179"/>
    <mergeCell ref="G177:H177"/>
    <mergeCell ref="A182:D182"/>
    <mergeCell ref="A185:D185"/>
    <mergeCell ref="A178:D178"/>
    <mergeCell ref="G178:H178"/>
    <mergeCell ref="G186:H186"/>
    <mergeCell ref="A180:D180"/>
    <mergeCell ref="G180:H180"/>
    <mergeCell ref="A181:D181"/>
    <mergeCell ref="G185:H185"/>
    <mergeCell ref="G181:H181"/>
    <mergeCell ref="A89:D89"/>
    <mergeCell ref="A253:D253"/>
    <mergeCell ref="A189:D189"/>
    <mergeCell ref="G189:H189"/>
    <mergeCell ref="G190:H190"/>
    <mergeCell ref="A191:D191"/>
    <mergeCell ref="G191:H191"/>
    <mergeCell ref="G143:H143"/>
    <mergeCell ref="A144:D144"/>
    <mergeCell ref="G144:H144"/>
    <mergeCell ref="G145:H145"/>
    <mergeCell ref="A246:P246"/>
    <mergeCell ref="G159:H159"/>
    <mergeCell ref="G160:H160"/>
    <mergeCell ref="A251:D251"/>
    <mergeCell ref="A252:D252"/>
    <mergeCell ref="G158:H158"/>
    <mergeCell ref="G148:H148"/>
    <mergeCell ref="G149:H149"/>
    <mergeCell ref="G150:H150"/>
    <mergeCell ref="A168:D168"/>
    <mergeCell ref="A249:D249"/>
    <mergeCell ref="G162:H162"/>
    <mergeCell ref="G163:H163"/>
    <mergeCell ref="G89:H89"/>
    <mergeCell ref="A254:D254"/>
    <mergeCell ref="A255:D255"/>
    <mergeCell ref="A256:D256"/>
    <mergeCell ref="G88:H88"/>
    <mergeCell ref="A90:D90"/>
    <mergeCell ref="M247:M248"/>
    <mergeCell ref="A250:D250"/>
    <mergeCell ref="A247:D248"/>
    <mergeCell ref="E247:H247"/>
    <mergeCell ref="I247:I248"/>
    <mergeCell ref="J247:J248"/>
    <mergeCell ref="A142:D142"/>
    <mergeCell ref="A141:D141"/>
    <mergeCell ref="A143:D143"/>
    <mergeCell ref="A88:D88"/>
    <mergeCell ref="A140:D140"/>
    <mergeCell ref="K247:K248"/>
    <mergeCell ref="G141:H141"/>
    <mergeCell ref="G90:H90"/>
    <mergeCell ref="G146:H146"/>
    <mergeCell ref="G147:H147"/>
    <mergeCell ref="G168:H168"/>
    <mergeCell ref="G161:H161"/>
    <mergeCell ref="G102:H102"/>
    <mergeCell ref="G103:H103"/>
    <mergeCell ref="G166:H166"/>
    <mergeCell ref="G167:H167"/>
    <mergeCell ref="G104:H104"/>
    <mergeCell ref="G105:H105"/>
    <mergeCell ref="G106:H106"/>
    <mergeCell ref="G95:H95"/>
    <mergeCell ref="G96:H96"/>
    <mergeCell ref="G99:H99"/>
    <mergeCell ref="G100:H100"/>
    <mergeCell ref="G107:H107"/>
    <mergeCell ref="G108:H108"/>
    <mergeCell ref="G120:H120"/>
    <mergeCell ref="G109:H109"/>
    <mergeCell ref="G130:H130"/>
    <mergeCell ref="G131:H131"/>
    <mergeCell ref="G125:H125"/>
    <mergeCell ref="A67:C67"/>
    <mergeCell ref="D67:P67"/>
    <mergeCell ref="C73:I73"/>
    <mergeCell ref="C74:I74"/>
    <mergeCell ref="K84:L84"/>
    <mergeCell ref="M84:N84"/>
    <mergeCell ref="O84:P84"/>
    <mergeCell ref="K85:L85"/>
    <mergeCell ref="M85:N85"/>
    <mergeCell ref="A83:P83"/>
    <mergeCell ref="A84:D85"/>
    <mergeCell ref="C70:I71"/>
    <mergeCell ref="J70:J71"/>
    <mergeCell ref="A72:A74"/>
    <mergeCell ref="C72:I72"/>
    <mergeCell ref="A75:A77"/>
    <mergeCell ref="C75:I75"/>
    <mergeCell ref="C76:I76"/>
    <mergeCell ref="C77:I77"/>
    <mergeCell ref="A79:A81"/>
    <mergeCell ref="C78:I78"/>
    <mergeCell ref="O59:P59"/>
    <mergeCell ref="A60:B60"/>
    <mergeCell ref="C60:N60"/>
    <mergeCell ref="O60:P60"/>
    <mergeCell ref="A61:B61"/>
    <mergeCell ref="O61:P61"/>
    <mergeCell ref="A62:B62"/>
    <mergeCell ref="O62:P62"/>
    <mergeCell ref="A87:D87"/>
    <mergeCell ref="E84:F84"/>
    <mergeCell ref="G84:H84"/>
    <mergeCell ref="C81:I81"/>
    <mergeCell ref="A69:P69"/>
    <mergeCell ref="A70:A71"/>
    <mergeCell ref="B70:B71"/>
    <mergeCell ref="A64:P64"/>
    <mergeCell ref="A65:C65"/>
    <mergeCell ref="D65:P65"/>
    <mergeCell ref="C79:I79"/>
    <mergeCell ref="C80:I80"/>
    <mergeCell ref="A66:C66"/>
    <mergeCell ref="D66:P66"/>
    <mergeCell ref="G85:H85"/>
    <mergeCell ref="O85:P85"/>
    <mergeCell ref="A58:P58"/>
    <mergeCell ref="C62:N62"/>
    <mergeCell ref="A56:B56"/>
    <mergeCell ref="A57:B57"/>
    <mergeCell ref="I56:J56"/>
    <mergeCell ref="C61:N61"/>
    <mergeCell ref="A45:C45"/>
    <mergeCell ref="E45:F45"/>
    <mergeCell ref="G45:H45"/>
    <mergeCell ref="G46:H46"/>
    <mergeCell ref="A48:P48"/>
    <mergeCell ref="I54:J54"/>
    <mergeCell ref="A52:B52"/>
    <mergeCell ref="I52:J52"/>
    <mergeCell ref="A53:B53"/>
    <mergeCell ref="I53:J53"/>
    <mergeCell ref="A55:B55"/>
    <mergeCell ref="I55:J55"/>
    <mergeCell ref="I49:J50"/>
    <mergeCell ref="A54:B54"/>
    <mergeCell ref="A51:B51"/>
    <mergeCell ref="I51:J51"/>
    <mergeCell ref="A59:B59"/>
    <mergeCell ref="C59:N59"/>
    <mergeCell ref="E42:F42"/>
    <mergeCell ref="G42:H42"/>
    <mergeCell ref="A43:C43"/>
    <mergeCell ref="E43:F43"/>
    <mergeCell ref="G43:H43"/>
    <mergeCell ref="A46:C46"/>
    <mergeCell ref="E46:F46"/>
    <mergeCell ref="A49:B50"/>
    <mergeCell ref="C49:H49"/>
    <mergeCell ref="A32:B32"/>
    <mergeCell ref="G32:H32"/>
    <mergeCell ref="A27:B27"/>
    <mergeCell ref="G27:H27"/>
    <mergeCell ref="A28:B28"/>
    <mergeCell ref="A31:B31"/>
    <mergeCell ref="G31:H31"/>
    <mergeCell ref="A44:C44"/>
    <mergeCell ref="E44:F44"/>
    <mergeCell ref="G44:H44"/>
    <mergeCell ref="G41:H41"/>
    <mergeCell ref="A42:C42"/>
    <mergeCell ref="A40:C40"/>
    <mergeCell ref="E40:F40"/>
    <mergeCell ref="G40:H40"/>
    <mergeCell ref="A41:C41"/>
    <mergeCell ref="E41:F41"/>
    <mergeCell ref="A39:C39"/>
    <mergeCell ref="E39:F39"/>
    <mergeCell ref="G39:H39"/>
    <mergeCell ref="A33:B33"/>
    <mergeCell ref="G33:H33"/>
    <mergeCell ref="A34:B34"/>
    <mergeCell ref="G34:H34"/>
    <mergeCell ref="A36:P36"/>
    <mergeCell ref="A37:C38"/>
    <mergeCell ref="D37:F37"/>
    <mergeCell ref="E38:F38"/>
    <mergeCell ref="G38:H38"/>
    <mergeCell ref="N37:P37"/>
    <mergeCell ref="K34:L34"/>
    <mergeCell ref="G37:J37"/>
    <mergeCell ref="K37:M37"/>
    <mergeCell ref="O23:P23"/>
    <mergeCell ref="K22:L22"/>
    <mergeCell ref="M22:N22"/>
    <mergeCell ref="A12:D13"/>
    <mergeCell ref="E12:F12"/>
    <mergeCell ref="G12:H12"/>
    <mergeCell ref="G14:H14"/>
    <mergeCell ref="G13:H13"/>
    <mergeCell ref="A25:B25"/>
    <mergeCell ref="G24:H24"/>
    <mergeCell ref="M13:N13"/>
    <mergeCell ref="C22:F22"/>
    <mergeCell ref="G23:H23"/>
    <mergeCell ref="K23:L23"/>
    <mergeCell ref="M23:N23"/>
    <mergeCell ref="K13:L13"/>
    <mergeCell ref="A16:D16"/>
    <mergeCell ref="G28:H28"/>
    <mergeCell ref="A24:B24"/>
    <mergeCell ref="A26:B26"/>
    <mergeCell ref="A17:D17"/>
    <mergeCell ref="G17:H17"/>
    <mergeCell ref="G19:H19"/>
    <mergeCell ref="G29:H29"/>
    <mergeCell ref="A30:B30"/>
    <mergeCell ref="G30:H30"/>
    <mergeCell ref="A29:B29"/>
    <mergeCell ref="G20:H20"/>
    <mergeCell ref="G25:H25"/>
    <mergeCell ref="G26:H26"/>
    <mergeCell ref="N1:P1"/>
    <mergeCell ref="E2:J2"/>
    <mergeCell ref="D3:L3"/>
    <mergeCell ref="A6:C6"/>
    <mergeCell ref="D6:O6"/>
    <mergeCell ref="A7:C7"/>
    <mergeCell ref="A22:B23"/>
    <mergeCell ref="A18:D18"/>
    <mergeCell ref="G22:H22"/>
    <mergeCell ref="A15:D15"/>
    <mergeCell ref="G15:H15"/>
    <mergeCell ref="D8:O8"/>
    <mergeCell ref="O13:P13"/>
    <mergeCell ref="A19:D19"/>
    <mergeCell ref="A20:D20"/>
    <mergeCell ref="A14:D14"/>
    <mergeCell ref="D7:O7"/>
    <mergeCell ref="A8:C8"/>
    <mergeCell ref="G16:H16"/>
    <mergeCell ref="A10:P10"/>
    <mergeCell ref="K12:L12"/>
    <mergeCell ref="M12:N12"/>
    <mergeCell ref="O22:P22"/>
    <mergeCell ref="O12:P12"/>
  </mergeCells>
  <phoneticPr fontId="12" type="noConversion"/>
  <printOptions horizontalCentered="1"/>
  <pageMargins left="0" right="0" top="0" bottom="0" header="0" footer="0"/>
  <pageSetup paperSize="9" scale="64" orientation="portrait" r:id="rId1"/>
</worksheet>
</file>

<file path=xl/worksheets/sheet12.xml><?xml version="1.0" encoding="utf-8"?>
<worksheet xmlns="http://schemas.openxmlformats.org/spreadsheetml/2006/main" xmlns:r="http://schemas.openxmlformats.org/officeDocument/2006/relationships">
  <sheetPr>
    <tabColor rgb="FF0070C0"/>
  </sheetPr>
  <dimension ref="A1:Q197"/>
  <sheetViews>
    <sheetView showZeros="0" zoomScaleNormal="100" zoomScaleSheetLayoutView="79" workbookViewId="0">
      <selection activeCell="T12" sqref="T12"/>
    </sheetView>
  </sheetViews>
  <sheetFormatPr defaultColWidth="8.85546875" defaultRowHeight="15.75"/>
  <cols>
    <col min="1" max="1" width="10.140625" style="46" customWidth="1"/>
    <col min="2" max="2" width="12.28515625" style="46" customWidth="1"/>
    <col min="3" max="3" width="8.28515625" style="46" customWidth="1"/>
    <col min="4" max="4" width="16.140625" style="46" customWidth="1"/>
    <col min="5" max="5" width="9.7109375" style="89" customWidth="1"/>
    <col min="6" max="6" width="8" style="46" customWidth="1"/>
    <col min="7" max="7" width="7.140625" style="46" customWidth="1"/>
    <col min="8" max="8" width="6.28515625" style="46" customWidth="1"/>
    <col min="9" max="9" width="11.5703125" style="46" customWidth="1"/>
    <col min="10" max="10" width="10.42578125" style="46" customWidth="1"/>
    <col min="11" max="11" width="9.7109375" style="46" customWidth="1"/>
    <col min="12" max="12" width="9.140625" style="46" customWidth="1"/>
    <col min="13" max="13" width="10.5703125" style="46" customWidth="1"/>
    <col min="14" max="14" width="9.42578125" style="46" customWidth="1"/>
    <col min="15" max="15" width="9.7109375" style="46" customWidth="1"/>
    <col min="16" max="16" width="10" style="46" customWidth="1"/>
    <col min="17"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76"/>
      <c r="E8" s="276"/>
      <c r="F8" s="276"/>
      <c r="G8" s="276"/>
      <c r="H8" s="276"/>
      <c r="I8" s="276"/>
      <c r="J8" s="276"/>
      <c r="K8" s="276"/>
      <c r="L8" s="276"/>
      <c r="M8" s="276"/>
      <c r="N8" s="276"/>
      <c r="O8" s="276"/>
      <c r="P8" s="208"/>
    </row>
    <row r="10" spans="1:16">
      <c r="A10" s="285" t="s">
        <v>466</v>
      </c>
      <c r="B10" s="286"/>
      <c r="C10" s="286"/>
      <c r="D10" s="286"/>
      <c r="E10" s="286"/>
      <c r="F10" s="286"/>
      <c r="G10" s="286"/>
      <c r="H10" s="286"/>
      <c r="I10" s="286"/>
      <c r="J10" s="286"/>
      <c r="K10" s="286"/>
      <c r="L10" s="286"/>
      <c r="M10" s="286"/>
      <c r="N10" s="286"/>
      <c r="O10" s="286"/>
      <c r="P10" s="287"/>
    </row>
    <row r="11" spans="1:16">
      <c r="A11" s="233"/>
      <c r="B11" s="233"/>
      <c r="C11" s="233"/>
      <c r="D11" s="233"/>
      <c r="E11" s="91"/>
      <c r="F11" s="233"/>
      <c r="G11" s="233"/>
      <c r="H11" s="233"/>
      <c r="I11" s="233"/>
      <c r="J11" s="233"/>
      <c r="K11" s="233"/>
      <c r="L11" s="233"/>
      <c r="M11" s="233"/>
      <c r="N11" s="233"/>
      <c r="O11" s="233"/>
      <c r="P11" s="233"/>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ht="31.5">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23.45" customHeight="1">
      <c r="A14" s="314" t="s">
        <v>91</v>
      </c>
      <c r="B14" s="314"/>
      <c r="C14" s="314"/>
      <c r="D14" s="314"/>
      <c r="E14" s="2" t="s">
        <v>204</v>
      </c>
      <c r="F14" s="208"/>
      <c r="G14" s="266" t="s">
        <v>72</v>
      </c>
      <c r="H14" s="267"/>
      <c r="I14" s="3">
        <f>I15+I16+I17+I18+I19+I20</f>
        <v>15134.7</v>
      </c>
      <c r="J14" s="3">
        <f>J15+J16+J17+J18+J19+J20</f>
        <v>39029.800000000003</v>
      </c>
      <c r="K14" s="3">
        <f>K15+K16+K17+K18+K19+K20</f>
        <v>34846</v>
      </c>
      <c r="L14" s="82"/>
      <c r="M14" s="3">
        <f>M15+M16+M17+M18+M19+M20</f>
        <v>30892.3</v>
      </c>
      <c r="N14" s="82"/>
      <c r="O14" s="3">
        <f>O15+O16+O17+O18+O19+O20</f>
        <v>29465.1</v>
      </c>
      <c r="P14" s="48"/>
    </row>
    <row r="15" spans="1:16" ht="24" customHeight="1">
      <c r="A15" s="389" t="s">
        <v>128</v>
      </c>
      <c r="B15" s="271"/>
      <c r="C15" s="271"/>
      <c r="D15" s="272"/>
      <c r="E15" s="2"/>
      <c r="F15" s="222">
        <v>22</v>
      </c>
      <c r="G15" s="273" t="s">
        <v>72</v>
      </c>
      <c r="H15" s="275"/>
      <c r="I15" s="223">
        <f>I91</f>
        <v>97.8</v>
      </c>
      <c r="J15" s="223">
        <f>J91</f>
        <v>48.3</v>
      </c>
      <c r="K15" s="223">
        <f>K91</f>
        <v>5397.5</v>
      </c>
      <c r="L15" s="242"/>
      <c r="M15" s="223">
        <f>M91</f>
        <v>1443.8</v>
      </c>
      <c r="N15" s="50"/>
      <c r="O15" s="223">
        <f>O91</f>
        <v>487.5</v>
      </c>
      <c r="P15" s="194"/>
    </row>
    <row r="16" spans="1:16" ht="24" customHeight="1">
      <c r="A16" s="197" t="s">
        <v>401</v>
      </c>
      <c r="B16" s="197"/>
      <c r="C16" s="197"/>
      <c r="D16" s="198"/>
      <c r="E16" s="2"/>
      <c r="F16" s="222">
        <v>25</v>
      </c>
      <c r="G16" s="273" t="s">
        <v>72</v>
      </c>
      <c r="H16" s="275"/>
      <c r="I16" s="223">
        <f>I87</f>
        <v>1433.9</v>
      </c>
      <c r="J16" s="223">
        <f>J87</f>
        <v>3332.2</v>
      </c>
      <c r="K16" s="223">
        <f>K87</f>
        <v>4172.7</v>
      </c>
      <c r="L16" s="242"/>
      <c r="M16" s="223">
        <f>M87</f>
        <v>4637.2</v>
      </c>
      <c r="N16" s="50"/>
      <c r="O16" s="223">
        <f>O87</f>
        <v>4819.6000000000004</v>
      </c>
      <c r="P16" s="194"/>
    </row>
    <row r="17" spans="1:16" ht="24" customHeight="1">
      <c r="A17" s="271" t="s">
        <v>332</v>
      </c>
      <c r="B17" s="271"/>
      <c r="C17" s="271"/>
      <c r="D17" s="272"/>
      <c r="E17" s="2"/>
      <c r="F17" s="222">
        <v>27</v>
      </c>
      <c r="G17" s="273" t="s">
        <v>72</v>
      </c>
      <c r="H17" s="275"/>
      <c r="I17" s="223">
        <f>I125+I184</f>
        <v>13603</v>
      </c>
      <c r="J17" s="223">
        <f>J125+J184</f>
        <v>35649.300000000003</v>
      </c>
      <c r="K17" s="223">
        <f>K125+K184</f>
        <v>25273.8</v>
      </c>
      <c r="L17" s="242"/>
      <c r="M17" s="223">
        <f>M125+M184</f>
        <v>24809.3</v>
      </c>
      <c r="N17" s="50"/>
      <c r="O17" s="223">
        <f>O125+O184</f>
        <v>24156</v>
      </c>
      <c r="P17" s="194"/>
    </row>
    <row r="18" spans="1:16" ht="24" customHeight="1">
      <c r="A18" s="197" t="s">
        <v>217</v>
      </c>
      <c r="B18" s="197"/>
      <c r="C18" s="197"/>
      <c r="D18" s="198"/>
      <c r="E18" s="2"/>
      <c r="F18" s="222">
        <v>29</v>
      </c>
      <c r="G18" s="273" t="s">
        <v>72</v>
      </c>
      <c r="H18" s="275"/>
      <c r="I18" s="194"/>
      <c r="J18" s="223"/>
      <c r="K18" s="223"/>
      <c r="L18" s="242"/>
      <c r="M18" s="223"/>
      <c r="N18" s="50"/>
      <c r="O18" s="223"/>
      <c r="P18" s="194"/>
    </row>
    <row r="19" spans="1:16" ht="25.5" customHeight="1">
      <c r="A19" s="263" t="s">
        <v>325</v>
      </c>
      <c r="B19" s="264"/>
      <c r="C19" s="264"/>
      <c r="D19" s="265"/>
      <c r="E19" s="2"/>
      <c r="F19" s="222">
        <v>31</v>
      </c>
      <c r="G19" s="273" t="s">
        <v>72</v>
      </c>
      <c r="H19" s="275"/>
      <c r="I19" s="223">
        <f>I113</f>
        <v>0</v>
      </c>
      <c r="J19" s="223">
        <f>J113</f>
        <v>0</v>
      </c>
      <c r="K19" s="223">
        <f>K113</f>
        <v>2</v>
      </c>
      <c r="L19" s="242"/>
      <c r="M19" s="223">
        <f>M113</f>
        <v>2</v>
      </c>
      <c r="N19" s="50"/>
      <c r="O19" s="223">
        <f>O113</f>
        <v>2</v>
      </c>
      <c r="P19" s="194"/>
    </row>
    <row r="20" spans="1:16" ht="21" customHeight="1">
      <c r="A20" s="263" t="s">
        <v>324</v>
      </c>
      <c r="B20" s="264"/>
      <c r="C20" s="264"/>
      <c r="D20" s="265"/>
      <c r="E20" s="2"/>
      <c r="F20" s="222">
        <v>33</v>
      </c>
      <c r="G20" s="273" t="s">
        <v>72</v>
      </c>
      <c r="H20" s="275"/>
      <c r="I20" s="223">
        <f>I115</f>
        <v>0</v>
      </c>
      <c r="J20" s="223">
        <f>J115</f>
        <v>0</v>
      </c>
      <c r="K20" s="223">
        <f>K115</f>
        <v>0</v>
      </c>
      <c r="L20" s="242"/>
      <c r="M20" s="223">
        <f>M115</f>
        <v>0</v>
      </c>
      <c r="N20" s="50"/>
      <c r="O20" s="223">
        <f>O115</f>
        <v>0</v>
      </c>
      <c r="P20" s="194"/>
    </row>
    <row r="21" spans="1:16" ht="14.45" customHeight="1"/>
    <row r="22" spans="1:16" ht="18.600000000000001" customHeight="1">
      <c r="A22" s="288" t="s">
        <v>59</v>
      </c>
      <c r="B22" s="290"/>
      <c r="C22" s="268" t="s">
        <v>58</v>
      </c>
      <c r="D22" s="262"/>
      <c r="E22" s="262"/>
      <c r="F22" s="269"/>
      <c r="G22" s="273">
        <v>2016</v>
      </c>
      <c r="H22" s="275"/>
      <c r="I22" s="208">
        <v>2017</v>
      </c>
      <c r="J22" s="208">
        <v>2018</v>
      </c>
      <c r="K22" s="268">
        <v>2019</v>
      </c>
      <c r="L22" s="269"/>
      <c r="M22" s="268">
        <v>2020</v>
      </c>
      <c r="N22" s="269"/>
      <c r="O22" s="268">
        <v>2021</v>
      </c>
      <c r="P22" s="269"/>
    </row>
    <row r="23" spans="1:16" ht="35.450000000000003" customHeight="1">
      <c r="A23" s="291"/>
      <c r="B23" s="293"/>
      <c r="C23" s="208" t="s">
        <v>112</v>
      </c>
      <c r="D23" s="208" t="s">
        <v>113</v>
      </c>
      <c r="E23" s="2" t="s">
        <v>89</v>
      </c>
      <c r="F23" s="222" t="s">
        <v>90</v>
      </c>
      <c r="G23" s="273" t="s">
        <v>68</v>
      </c>
      <c r="H23" s="275"/>
      <c r="I23" s="208" t="s">
        <v>68</v>
      </c>
      <c r="J23" s="208" t="s">
        <v>69</v>
      </c>
      <c r="K23" s="273" t="s">
        <v>69</v>
      </c>
      <c r="L23" s="275"/>
      <c r="M23" s="273" t="s">
        <v>71</v>
      </c>
      <c r="N23" s="275"/>
      <c r="O23" s="273" t="s">
        <v>71</v>
      </c>
      <c r="P23" s="275"/>
    </row>
    <row r="24" spans="1:16" ht="53.45" customHeight="1">
      <c r="A24" s="296" t="s">
        <v>114</v>
      </c>
      <c r="B24" s="297"/>
      <c r="C24" s="18"/>
      <c r="D24" s="18"/>
      <c r="E24" s="92"/>
      <c r="F24" s="18"/>
      <c r="G24" s="298" t="s">
        <v>72</v>
      </c>
      <c r="H24" s="298"/>
      <c r="I24" s="83">
        <f>(I25+I29+I33)</f>
        <v>15134.7</v>
      </c>
      <c r="J24" s="83">
        <f>(J25+J29+J33)</f>
        <v>39029.800000000003</v>
      </c>
      <c r="K24" s="83">
        <f>(K25+K29+K33)</f>
        <v>34846</v>
      </c>
      <c r="L24" s="53">
        <f>L25+L29+L33</f>
        <v>0</v>
      </c>
      <c r="M24" s="83">
        <f>(M25+M29+M33)</f>
        <v>30892.3</v>
      </c>
      <c r="N24" s="53">
        <f>N25+N29+N33</f>
        <v>0</v>
      </c>
      <c r="O24" s="83">
        <f>(O25+O29+O33)</f>
        <v>29465.1</v>
      </c>
      <c r="P24" s="53">
        <f>P25+P29+P33</f>
        <v>0</v>
      </c>
    </row>
    <row r="25" spans="1:16" ht="37.5" customHeight="1">
      <c r="A25" s="294" t="s">
        <v>115</v>
      </c>
      <c r="B25" s="295"/>
      <c r="C25" s="54">
        <v>112</v>
      </c>
      <c r="D25" s="93" t="s">
        <v>56</v>
      </c>
      <c r="E25" s="92"/>
      <c r="F25" s="18"/>
      <c r="G25" s="276" t="s">
        <v>72</v>
      </c>
      <c r="H25" s="276"/>
      <c r="I25" s="79">
        <f>I26+I27+I28</f>
        <v>0</v>
      </c>
      <c r="J25" s="19">
        <f>J26+J27+J28</f>
        <v>1600</v>
      </c>
      <c r="K25" s="19">
        <f>K26+K27+K28</f>
        <v>1650</v>
      </c>
      <c r="L25" s="35"/>
      <c r="M25" s="19">
        <f>M26+M27+M28</f>
        <v>1650</v>
      </c>
      <c r="N25" s="35"/>
      <c r="O25" s="19">
        <f>O26+O27+O28</f>
        <v>1650</v>
      </c>
      <c r="P25" s="35"/>
    </row>
    <row r="26" spans="1:16" ht="18.600000000000001" customHeight="1">
      <c r="A26" s="258" t="s">
        <v>335</v>
      </c>
      <c r="B26" s="260"/>
      <c r="C26" s="18"/>
      <c r="D26" s="18"/>
      <c r="E26" s="92"/>
      <c r="F26" s="18">
        <v>14</v>
      </c>
      <c r="G26" s="276" t="s">
        <v>72</v>
      </c>
      <c r="H26" s="276"/>
      <c r="I26" s="208"/>
      <c r="J26" s="88">
        <v>1600</v>
      </c>
      <c r="K26" s="19">
        <v>1650</v>
      </c>
      <c r="L26" s="35"/>
      <c r="M26" s="88">
        <v>1650</v>
      </c>
      <c r="N26" s="35"/>
      <c r="O26" s="88">
        <v>1650</v>
      </c>
      <c r="P26" s="56"/>
    </row>
    <row r="27" spans="1:16" ht="18.600000000000001" customHeight="1">
      <c r="A27" s="268"/>
      <c r="B27" s="269"/>
      <c r="C27" s="18"/>
      <c r="D27" s="18"/>
      <c r="E27" s="92"/>
      <c r="F27" s="18"/>
      <c r="G27" s="276" t="s">
        <v>72</v>
      </c>
      <c r="H27" s="276"/>
      <c r="I27" s="208"/>
      <c r="J27" s="78"/>
      <c r="K27" s="18"/>
      <c r="L27" s="56"/>
      <c r="M27" s="78"/>
      <c r="N27" s="56"/>
      <c r="O27" s="78"/>
      <c r="P27" s="56"/>
    </row>
    <row r="28" spans="1:16" ht="18.600000000000001" customHeight="1">
      <c r="A28" s="280"/>
      <c r="B28" s="280"/>
      <c r="C28" s="18"/>
      <c r="D28" s="18"/>
      <c r="E28" s="92"/>
      <c r="F28" s="18"/>
      <c r="G28" s="276" t="s">
        <v>72</v>
      </c>
      <c r="H28" s="276"/>
      <c r="I28" s="208"/>
      <c r="J28" s="78"/>
      <c r="K28" s="18"/>
      <c r="L28" s="56"/>
      <c r="M28" s="78"/>
      <c r="N28" s="56"/>
      <c r="O28" s="78"/>
      <c r="P28" s="56"/>
    </row>
    <row r="29" spans="1:16" ht="32.450000000000003" customHeight="1">
      <c r="A29" s="294" t="s">
        <v>116</v>
      </c>
      <c r="B29" s="295"/>
      <c r="C29" s="54">
        <v>112</v>
      </c>
      <c r="D29" s="18"/>
      <c r="E29" s="92"/>
      <c r="F29" s="18"/>
      <c r="G29" s="276" t="s">
        <v>72</v>
      </c>
      <c r="H29" s="276"/>
      <c r="I29" s="208"/>
      <c r="J29" s="18">
        <f>J30+J31+J32</f>
        <v>0</v>
      </c>
      <c r="K29" s="18">
        <f>K30+K31+K32</f>
        <v>0</v>
      </c>
      <c r="L29" s="56"/>
      <c r="M29" s="18">
        <f>M30+M31+M32</f>
        <v>0</v>
      </c>
      <c r="N29" s="56"/>
      <c r="O29" s="18">
        <f>O30+O31+O32</f>
        <v>0</v>
      </c>
      <c r="P29" s="56"/>
    </row>
    <row r="30" spans="1:16" ht="19.149999999999999" hidden="1" customHeight="1">
      <c r="A30" s="280"/>
      <c r="B30" s="280"/>
      <c r="C30" s="18"/>
      <c r="D30" s="18"/>
      <c r="E30" s="92"/>
      <c r="F30" s="18"/>
      <c r="G30" s="276" t="s">
        <v>72</v>
      </c>
      <c r="H30" s="276"/>
      <c r="I30" s="208"/>
      <c r="J30" s="78"/>
      <c r="K30" s="18"/>
      <c r="L30" s="56"/>
      <c r="M30" s="78"/>
      <c r="N30" s="56"/>
      <c r="O30" s="78"/>
      <c r="P30" s="56"/>
    </row>
    <row r="31" spans="1:16" ht="19.149999999999999" hidden="1" customHeight="1">
      <c r="A31" s="268"/>
      <c r="B31" s="269"/>
      <c r="C31" s="18"/>
      <c r="D31" s="18"/>
      <c r="E31" s="92"/>
      <c r="F31" s="18"/>
      <c r="G31" s="273" t="s">
        <v>72</v>
      </c>
      <c r="H31" s="275"/>
      <c r="I31" s="208"/>
      <c r="J31" s="78"/>
      <c r="K31" s="18"/>
      <c r="L31" s="56"/>
      <c r="M31" s="78"/>
      <c r="N31" s="56"/>
      <c r="O31" s="78"/>
      <c r="P31" s="56"/>
    </row>
    <row r="32" spans="1:16" ht="19.149999999999999" hidden="1" customHeight="1">
      <c r="A32" s="268"/>
      <c r="B32" s="269"/>
      <c r="C32" s="18"/>
      <c r="D32" s="18"/>
      <c r="E32" s="92"/>
      <c r="F32" s="18"/>
      <c r="G32" s="273" t="s">
        <v>72</v>
      </c>
      <c r="H32" s="275"/>
      <c r="I32" s="208"/>
      <c r="J32" s="78"/>
      <c r="K32" s="18"/>
      <c r="L32" s="56"/>
      <c r="M32" s="78"/>
      <c r="N32" s="56"/>
      <c r="O32" s="78"/>
      <c r="P32" s="56"/>
    </row>
    <row r="33" spans="1:16" ht="54" customHeight="1">
      <c r="A33" s="302" t="s">
        <v>117</v>
      </c>
      <c r="B33" s="303"/>
      <c r="C33" s="54">
        <v>111</v>
      </c>
      <c r="D33" s="18"/>
      <c r="E33" s="92"/>
      <c r="F33" s="18"/>
      <c r="G33" s="273" t="s">
        <v>72</v>
      </c>
      <c r="H33" s="275"/>
      <c r="I33" s="19">
        <f>I14-(I25+I29)</f>
        <v>15134.7</v>
      </c>
      <c r="J33" s="19">
        <f>J14-(J25+J29)</f>
        <v>37429.800000000003</v>
      </c>
      <c r="K33" s="19">
        <f>K14-(K25+K29)</f>
        <v>33196</v>
      </c>
      <c r="L33" s="35"/>
      <c r="M33" s="19">
        <f>M14-(M25+M29)</f>
        <v>29242.3</v>
      </c>
      <c r="N33" s="35"/>
      <c r="O33" s="19">
        <f>O14-(O25+O29)</f>
        <v>27815.1</v>
      </c>
      <c r="P33" s="56"/>
    </row>
    <row r="34" spans="1:16" ht="20.45" customHeight="1">
      <c r="A34" s="268"/>
      <c r="B34" s="269"/>
      <c r="C34" s="18"/>
      <c r="D34" s="18"/>
      <c r="E34" s="92"/>
      <c r="F34" s="18"/>
      <c r="G34" s="273" t="s">
        <v>72</v>
      </c>
      <c r="H34" s="275"/>
      <c r="I34" s="208"/>
      <c r="J34" s="18"/>
      <c r="K34" s="268"/>
      <c r="L34" s="269"/>
      <c r="M34" s="78"/>
      <c r="N34" s="56"/>
      <c r="O34" s="78"/>
      <c r="P34" s="56"/>
    </row>
    <row r="35" spans="1:16" ht="14.45" customHeight="1"/>
    <row r="36" spans="1:16" ht="14.45" customHeight="1">
      <c r="A36" s="299" t="s">
        <v>467</v>
      </c>
      <c r="B36" s="259"/>
      <c r="C36" s="259"/>
      <c r="D36" s="259"/>
      <c r="E36" s="259"/>
      <c r="F36" s="259"/>
      <c r="G36" s="259"/>
      <c r="H36" s="259"/>
      <c r="I36" s="259"/>
      <c r="J36" s="259"/>
      <c r="K36" s="259"/>
      <c r="L36" s="259"/>
      <c r="M36" s="259"/>
      <c r="N36" s="259"/>
      <c r="O36" s="259"/>
      <c r="P36" s="260"/>
    </row>
    <row r="37" spans="1:16" ht="25.15" customHeight="1">
      <c r="A37" s="276" t="s">
        <v>59</v>
      </c>
      <c r="B37" s="276"/>
      <c r="C37" s="276"/>
      <c r="D37" s="276" t="s">
        <v>58</v>
      </c>
      <c r="E37" s="276"/>
      <c r="F37" s="276"/>
      <c r="G37" s="273" t="s">
        <v>635</v>
      </c>
      <c r="H37" s="274"/>
      <c r="I37" s="274"/>
      <c r="J37" s="275"/>
      <c r="K37" s="273" t="s">
        <v>485</v>
      </c>
      <c r="L37" s="274"/>
      <c r="M37" s="275"/>
      <c r="N37" s="273" t="s">
        <v>587</v>
      </c>
      <c r="O37" s="274"/>
      <c r="P37" s="275"/>
    </row>
    <row r="38" spans="1:16" ht="64.150000000000006" customHeight="1">
      <c r="A38" s="276"/>
      <c r="B38" s="276"/>
      <c r="C38" s="276"/>
      <c r="D38" s="208" t="s">
        <v>89</v>
      </c>
      <c r="E38" s="300" t="s">
        <v>105</v>
      </c>
      <c r="F38" s="300"/>
      <c r="G38" s="304" t="s">
        <v>102</v>
      </c>
      <c r="H38" s="304"/>
      <c r="I38" s="228" t="s">
        <v>103</v>
      </c>
      <c r="J38" s="228" t="s">
        <v>104</v>
      </c>
      <c r="K38" s="228" t="s">
        <v>102</v>
      </c>
      <c r="L38" s="228" t="s">
        <v>103</v>
      </c>
      <c r="M38" s="228" t="s">
        <v>104</v>
      </c>
      <c r="N38" s="228" t="s">
        <v>102</v>
      </c>
      <c r="O38" s="228" t="s">
        <v>103</v>
      </c>
      <c r="P38" s="228" t="s">
        <v>104</v>
      </c>
    </row>
    <row r="39" spans="1:16" ht="20.45" customHeight="1">
      <c r="A39" s="281" t="s">
        <v>66</v>
      </c>
      <c r="B39" s="281"/>
      <c r="C39" s="281"/>
      <c r="D39" s="18"/>
      <c r="E39" s="276"/>
      <c r="F39" s="276"/>
      <c r="G39" s="313">
        <f>G40</f>
        <v>34846</v>
      </c>
      <c r="H39" s="276"/>
      <c r="I39" s="208"/>
      <c r="J39" s="223">
        <f>J40</f>
        <v>34846</v>
      </c>
      <c r="K39" s="223">
        <f>K40</f>
        <v>30892.3</v>
      </c>
      <c r="L39" s="208"/>
      <c r="M39" s="223">
        <f>M40</f>
        <v>30892.3</v>
      </c>
      <c r="N39" s="223">
        <f>N40</f>
        <v>29465.1</v>
      </c>
      <c r="O39" s="208"/>
      <c r="P39" s="223">
        <f>P40</f>
        <v>29465.1</v>
      </c>
    </row>
    <row r="40" spans="1:16" s="57" customFormat="1" ht="20.45" customHeight="1">
      <c r="A40" s="301" t="s">
        <v>106</v>
      </c>
      <c r="B40" s="301"/>
      <c r="C40" s="301"/>
      <c r="D40" s="224" t="s">
        <v>110</v>
      </c>
      <c r="E40" s="308"/>
      <c r="F40" s="308"/>
      <c r="G40" s="309">
        <f>K14</f>
        <v>34846</v>
      </c>
      <c r="H40" s="308"/>
      <c r="I40" s="224"/>
      <c r="J40" s="225">
        <f>G40</f>
        <v>34846</v>
      </c>
      <c r="K40" s="225">
        <f>M14</f>
        <v>30892.3</v>
      </c>
      <c r="L40" s="224"/>
      <c r="M40" s="225">
        <f>K40</f>
        <v>30892.3</v>
      </c>
      <c r="N40" s="225">
        <f>O14</f>
        <v>29465.1</v>
      </c>
      <c r="O40" s="224"/>
      <c r="P40" s="225">
        <f>N40</f>
        <v>29465.1</v>
      </c>
    </row>
    <row r="41" spans="1:16" s="57" customFormat="1" ht="20.45" customHeight="1">
      <c r="A41" s="301" t="s">
        <v>107</v>
      </c>
      <c r="B41" s="301"/>
      <c r="C41" s="301"/>
      <c r="D41" s="224" t="s">
        <v>111</v>
      </c>
      <c r="E41" s="308"/>
      <c r="F41" s="308"/>
      <c r="G41" s="308"/>
      <c r="H41" s="308"/>
      <c r="I41" s="224"/>
      <c r="J41" s="224"/>
      <c r="K41" s="224"/>
      <c r="L41" s="224"/>
      <c r="M41" s="224"/>
      <c r="N41" s="224"/>
      <c r="O41" s="224"/>
      <c r="P41" s="224"/>
    </row>
    <row r="42" spans="1:16" ht="20.45" hidden="1" customHeight="1">
      <c r="A42" s="281"/>
      <c r="B42" s="281"/>
      <c r="C42" s="281"/>
      <c r="D42" s="18"/>
      <c r="E42" s="276"/>
      <c r="F42" s="276"/>
      <c r="G42" s="276"/>
      <c r="H42" s="276"/>
      <c r="I42" s="208"/>
      <c r="J42" s="208"/>
      <c r="K42" s="208"/>
      <c r="L42" s="208"/>
      <c r="M42" s="208"/>
      <c r="N42" s="208"/>
      <c r="O42" s="208"/>
      <c r="P42" s="208"/>
    </row>
    <row r="43" spans="1:16" ht="20.45" customHeight="1">
      <c r="A43" s="281" t="s">
        <v>66</v>
      </c>
      <c r="B43" s="281"/>
      <c r="C43" s="281"/>
      <c r="D43" s="18"/>
      <c r="E43" s="276"/>
      <c r="F43" s="276"/>
      <c r="G43" s="313">
        <f>G44+G45</f>
        <v>34846</v>
      </c>
      <c r="H43" s="276"/>
      <c r="I43" s="208"/>
      <c r="J43" s="223">
        <f>J44+J45</f>
        <v>34846</v>
      </c>
      <c r="K43" s="223">
        <f>K44+K45</f>
        <v>30892.3</v>
      </c>
      <c r="L43" s="208"/>
      <c r="M43" s="223">
        <f>M44+M45</f>
        <v>30892.3</v>
      </c>
      <c r="N43" s="223">
        <f>N44+N45</f>
        <v>29465.1</v>
      </c>
      <c r="O43" s="208"/>
      <c r="P43" s="223">
        <f>P44+P45</f>
        <v>29465.1</v>
      </c>
    </row>
    <row r="44" spans="1:16" s="57" customFormat="1" ht="20.45" customHeight="1">
      <c r="A44" s="301" t="s">
        <v>108</v>
      </c>
      <c r="B44" s="301"/>
      <c r="C44" s="301"/>
      <c r="D44" s="58"/>
      <c r="E44" s="308"/>
      <c r="F44" s="308"/>
      <c r="G44" s="309">
        <f>K25</f>
        <v>1650</v>
      </c>
      <c r="H44" s="308"/>
      <c r="I44" s="224"/>
      <c r="J44" s="225">
        <f>G44</f>
        <v>1650</v>
      </c>
      <c r="K44" s="225">
        <f>M25</f>
        <v>1650</v>
      </c>
      <c r="L44" s="224"/>
      <c r="M44" s="225">
        <f>O25</f>
        <v>1650</v>
      </c>
      <c r="N44" s="225">
        <f>O25</f>
        <v>1650</v>
      </c>
      <c r="O44" s="224"/>
      <c r="P44" s="225">
        <f>N44</f>
        <v>1650</v>
      </c>
    </row>
    <row r="45" spans="1:16" s="57" customFormat="1" ht="20.45" customHeight="1">
      <c r="A45" s="301" t="s">
        <v>109</v>
      </c>
      <c r="B45" s="301"/>
      <c r="C45" s="301"/>
      <c r="D45" s="58"/>
      <c r="E45" s="308"/>
      <c r="F45" s="308"/>
      <c r="G45" s="309">
        <f>K33</f>
        <v>33196</v>
      </c>
      <c r="H45" s="308"/>
      <c r="I45" s="224"/>
      <c r="J45" s="225">
        <f>G45</f>
        <v>33196</v>
      </c>
      <c r="K45" s="225">
        <f>M33</f>
        <v>29242.3</v>
      </c>
      <c r="L45" s="224"/>
      <c r="M45" s="225">
        <f>K45</f>
        <v>29242.3</v>
      </c>
      <c r="N45" s="225">
        <f>O33</f>
        <v>27815.1</v>
      </c>
      <c r="O45" s="224"/>
      <c r="P45" s="225">
        <f>N45</f>
        <v>27815.1</v>
      </c>
    </row>
    <row r="46" spans="1:16" ht="20.45" customHeight="1">
      <c r="A46" s="281"/>
      <c r="B46" s="281"/>
      <c r="C46" s="281"/>
      <c r="D46" s="18"/>
      <c r="E46" s="276"/>
      <c r="F46" s="276"/>
      <c r="G46" s="276"/>
      <c r="H46" s="276"/>
      <c r="I46" s="208"/>
      <c r="J46" s="208"/>
      <c r="K46" s="208"/>
      <c r="L46" s="208"/>
      <c r="M46" s="208"/>
      <c r="N46" s="208"/>
      <c r="O46" s="208"/>
      <c r="P46" s="208"/>
    </row>
    <row r="47" spans="1:16" ht="19.149999999999999" customHeight="1"/>
    <row r="48" spans="1:16" hidden="1">
      <c r="A48" s="314" t="s">
        <v>468</v>
      </c>
      <c r="B48" s="314"/>
      <c r="C48" s="314"/>
      <c r="D48" s="314"/>
      <c r="E48" s="314"/>
      <c r="F48" s="314"/>
      <c r="G48" s="314"/>
      <c r="H48" s="314"/>
      <c r="I48" s="314"/>
      <c r="J48" s="314"/>
      <c r="K48" s="314"/>
      <c r="L48" s="314"/>
      <c r="M48" s="314"/>
      <c r="N48" s="314"/>
      <c r="O48" s="314"/>
      <c r="P48" s="314"/>
    </row>
    <row r="49" spans="1:16" hidden="1">
      <c r="A49" s="276" t="s">
        <v>59</v>
      </c>
      <c r="B49" s="276"/>
      <c r="C49" s="276" t="s">
        <v>58</v>
      </c>
      <c r="D49" s="276"/>
      <c r="E49" s="276"/>
      <c r="F49" s="276"/>
      <c r="G49" s="276"/>
      <c r="H49" s="276"/>
      <c r="I49" s="288" t="s">
        <v>67</v>
      </c>
      <c r="J49" s="290"/>
      <c r="K49" s="208">
        <v>2013</v>
      </c>
      <c r="L49" s="208">
        <v>2014</v>
      </c>
      <c r="M49" s="208">
        <v>2015</v>
      </c>
      <c r="N49" s="208">
        <v>2016</v>
      </c>
      <c r="O49" s="208">
        <v>2017</v>
      </c>
      <c r="P49" s="208">
        <v>2018</v>
      </c>
    </row>
    <row r="50" spans="1:16" ht="51.6" hidden="1" customHeight="1">
      <c r="A50" s="276"/>
      <c r="B50" s="276"/>
      <c r="C50" s="222" t="s">
        <v>60</v>
      </c>
      <c r="D50" s="222" t="s">
        <v>61</v>
      </c>
      <c r="E50" s="94" t="s">
        <v>62</v>
      </c>
      <c r="F50" s="222" t="s">
        <v>63</v>
      </c>
      <c r="G50" s="222" t="s">
        <v>64</v>
      </c>
      <c r="H50" s="222" t="s">
        <v>65</v>
      </c>
      <c r="I50" s="291"/>
      <c r="J50" s="293"/>
      <c r="K50" s="228" t="s">
        <v>68</v>
      </c>
      <c r="L50" s="228" t="s">
        <v>68</v>
      </c>
      <c r="M50" s="228" t="s">
        <v>69</v>
      </c>
      <c r="N50" s="228" t="s">
        <v>70</v>
      </c>
      <c r="O50" s="228" t="s">
        <v>71</v>
      </c>
      <c r="P50" s="228" t="s">
        <v>71</v>
      </c>
    </row>
    <row r="51" spans="1:16" hidden="1">
      <c r="A51" s="305" t="s">
        <v>66</v>
      </c>
      <c r="B51" s="306"/>
      <c r="C51" s="53"/>
      <c r="D51" s="53"/>
      <c r="E51" s="95"/>
      <c r="F51" s="53"/>
      <c r="G51" s="53"/>
      <c r="H51" s="53"/>
      <c r="I51" s="261"/>
      <c r="J51" s="307"/>
      <c r="K51" s="229" t="s">
        <v>72</v>
      </c>
      <c r="L51" s="229" t="s">
        <v>72</v>
      </c>
      <c r="M51" s="53"/>
      <c r="N51" s="53"/>
      <c r="O51" s="53"/>
      <c r="P51" s="53"/>
    </row>
    <row r="52" spans="1:16" ht="23.45" hidden="1" customHeight="1">
      <c r="A52" s="285"/>
      <c r="B52" s="287"/>
      <c r="C52" s="18"/>
      <c r="D52" s="18"/>
      <c r="E52" s="92"/>
      <c r="F52" s="18"/>
      <c r="G52" s="18"/>
      <c r="H52" s="18"/>
      <c r="I52" s="268"/>
      <c r="J52" s="269"/>
      <c r="K52" s="208" t="s">
        <v>72</v>
      </c>
      <c r="L52" s="208" t="s">
        <v>72</v>
      </c>
      <c r="M52" s="18"/>
      <c r="N52" s="18"/>
      <c r="O52" s="18"/>
      <c r="P52" s="18"/>
    </row>
    <row r="53" spans="1:16" ht="23.45" hidden="1" customHeight="1">
      <c r="A53" s="268"/>
      <c r="B53" s="269"/>
      <c r="C53" s="18"/>
      <c r="D53" s="18"/>
      <c r="E53" s="92"/>
      <c r="F53" s="18"/>
      <c r="G53" s="18"/>
      <c r="H53" s="18"/>
      <c r="I53" s="268"/>
      <c r="J53" s="269"/>
      <c r="K53" s="208" t="s">
        <v>72</v>
      </c>
      <c r="L53" s="208" t="s">
        <v>72</v>
      </c>
      <c r="M53" s="18"/>
      <c r="N53" s="18"/>
      <c r="O53" s="18"/>
      <c r="P53" s="18"/>
    </row>
    <row r="54" spans="1:16" ht="23.45" hidden="1" customHeight="1">
      <c r="A54" s="268"/>
      <c r="B54" s="269"/>
      <c r="C54" s="18"/>
      <c r="D54" s="18"/>
      <c r="E54" s="92"/>
      <c r="F54" s="18"/>
      <c r="G54" s="18"/>
      <c r="H54" s="18"/>
      <c r="I54" s="268"/>
      <c r="J54" s="269"/>
      <c r="K54" s="208" t="s">
        <v>72</v>
      </c>
      <c r="L54" s="208" t="s">
        <v>72</v>
      </c>
      <c r="M54" s="18"/>
      <c r="N54" s="18"/>
      <c r="O54" s="18"/>
      <c r="P54" s="18"/>
    </row>
    <row r="55" spans="1:16" ht="23.45" hidden="1" customHeight="1">
      <c r="A55" s="268"/>
      <c r="B55" s="269"/>
      <c r="C55" s="18"/>
      <c r="D55" s="18"/>
      <c r="E55" s="92"/>
      <c r="F55" s="18"/>
      <c r="G55" s="18"/>
      <c r="H55" s="18"/>
      <c r="I55" s="268"/>
      <c r="J55" s="269"/>
      <c r="K55" s="208" t="s">
        <v>72</v>
      </c>
      <c r="L55" s="208" t="s">
        <v>72</v>
      </c>
      <c r="M55" s="18"/>
      <c r="N55" s="18"/>
      <c r="O55" s="18"/>
      <c r="P55" s="18"/>
    </row>
    <row r="56" spans="1:16" ht="23.45" hidden="1" customHeight="1">
      <c r="A56" s="268"/>
      <c r="B56" s="269"/>
      <c r="C56" s="18"/>
      <c r="D56" s="18"/>
      <c r="E56" s="92"/>
      <c r="F56" s="18"/>
      <c r="G56" s="18"/>
      <c r="H56" s="18"/>
      <c r="I56" s="268"/>
      <c r="J56" s="269"/>
      <c r="K56" s="208" t="s">
        <v>72</v>
      </c>
      <c r="L56" s="208" t="s">
        <v>72</v>
      </c>
      <c r="M56" s="18"/>
      <c r="N56" s="18"/>
      <c r="O56" s="18"/>
      <c r="P56" s="18"/>
    </row>
    <row r="57" spans="1:16" hidden="1">
      <c r="A57" s="268"/>
      <c r="B57" s="262"/>
    </row>
    <row r="58" spans="1:16">
      <c r="A58" s="335" t="s">
        <v>73</v>
      </c>
      <c r="B58" s="335"/>
      <c r="C58" s="335"/>
      <c r="D58" s="335"/>
      <c r="E58" s="335"/>
      <c r="F58" s="335"/>
      <c r="G58" s="335"/>
      <c r="H58" s="335"/>
      <c r="I58" s="335"/>
      <c r="J58" s="335"/>
      <c r="K58" s="335"/>
      <c r="L58" s="335"/>
      <c r="M58" s="335"/>
      <c r="N58" s="335"/>
      <c r="O58" s="335"/>
      <c r="P58" s="336"/>
    </row>
    <row r="59" spans="1:16" ht="21.6" customHeight="1">
      <c r="A59" s="285"/>
      <c r="B59" s="287"/>
      <c r="C59" s="285"/>
      <c r="D59" s="286"/>
      <c r="E59" s="286"/>
      <c r="F59" s="286"/>
      <c r="G59" s="286"/>
      <c r="H59" s="286"/>
      <c r="I59" s="286"/>
      <c r="J59" s="286"/>
      <c r="K59" s="286"/>
      <c r="L59" s="286"/>
      <c r="M59" s="286"/>
      <c r="N59" s="287"/>
      <c r="O59" s="280" t="s">
        <v>58</v>
      </c>
      <c r="P59" s="280"/>
    </row>
    <row r="60" spans="1:16" ht="21.6" customHeight="1">
      <c r="A60" s="281" t="s">
        <v>74</v>
      </c>
      <c r="B60" s="281"/>
      <c r="C60" s="258" t="s">
        <v>297</v>
      </c>
      <c r="D60" s="259"/>
      <c r="E60" s="259"/>
      <c r="F60" s="259"/>
      <c r="G60" s="259"/>
      <c r="H60" s="259"/>
      <c r="I60" s="259"/>
      <c r="J60" s="259"/>
      <c r="K60" s="259"/>
      <c r="L60" s="259"/>
      <c r="M60" s="259"/>
      <c r="N60" s="260"/>
      <c r="O60" s="310" t="s">
        <v>300</v>
      </c>
      <c r="P60" s="310"/>
    </row>
    <row r="61" spans="1:16" ht="21.6" customHeight="1">
      <c r="A61" s="281" t="s">
        <v>75</v>
      </c>
      <c r="B61" s="281"/>
      <c r="C61" s="285" t="s">
        <v>342</v>
      </c>
      <c r="D61" s="286"/>
      <c r="E61" s="286"/>
      <c r="F61" s="286"/>
      <c r="G61" s="286"/>
      <c r="H61" s="286"/>
      <c r="I61" s="286"/>
      <c r="J61" s="286"/>
      <c r="K61" s="286"/>
      <c r="L61" s="286"/>
      <c r="M61" s="286"/>
      <c r="N61" s="287"/>
      <c r="O61" s="310" t="s">
        <v>299</v>
      </c>
      <c r="P61" s="310"/>
    </row>
    <row r="62" spans="1:16" ht="21.6" customHeight="1">
      <c r="A62" s="281" t="s">
        <v>76</v>
      </c>
      <c r="B62" s="281"/>
      <c r="C62" s="337" t="s">
        <v>13</v>
      </c>
      <c r="D62" s="338"/>
      <c r="E62" s="338"/>
      <c r="F62" s="338"/>
      <c r="G62" s="211"/>
      <c r="H62" s="211"/>
      <c r="I62" s="211"/>
      <c r="J62" s="211"/>
      <c r="K62" s="211"/>
      <c r="L62" s="211"/>
      <c r="M62" s="211"/>
      <c r="N62" s="212"/>
      <c r="O62" s="311" t="s">
        <v>14</v>
      </c>
      <c r="P62" s="312"/>
    </row>
    <row r="64" spans="1:16" ht="27" customHeight="1">
      <c r="A64" s="334" t="s">
        <v>469</v>
      </c>
      <c r="B64" s="334"/>
      <c r="C64" s="334"/>
      <c r="D64" s="334"/>
      <c r="E64" s="334"/>
      <c r="F64" s="334"/>
      <c r="G64" s="334"/>
      <c r="H64" s="334"/>
      <c r="I64" s="334"/>
      <c r="J64" s="334"/>
      <c r="K64" s="334"/>
      <c r="L64" s="334"/>
      <c r="M64" s="334"/>
      <c r="N64" s="334"/>
      <c r="O64" s="334"/>
      <c r="P64" s="334"/>
    </row>
    <row r="65" spans="1:16" ht="51.75" customHeight="1">
      <c r="A65" s="328" t="s">
        <v>78</v>
      </c>
      <c r="B65" s="329"/>
      <c r="C65" s="330"/>
      <c r="D65" s="319" t="s">
        <v>572</v>
      </c>
      <c r="E65" s="320"/>
      <c r="F65" s="320"/>
      <c r="G65" s="320"/>
      <c r="H65" s="320"/>
      <c r="I65" s="320"/>
      <c r="J65" s="320"/>
      <c r="K65" s="320"/>
      <c r="L65" s="320"/>
      <c r="M65" s="320"/>
      <c r="N65" s="320"/>
      <c r="O65" s="320"/>
      <c r="P65" s="321"/>
    </row>
    <row r="66" spans="1:16" ht="53.25" customHeight="1">
      <c r="A66" s="331" t="s">
        <v>470</v>
      </c>
      <c r="B66" s="332"/>
      <c r="C66" s="333"/>
      <c r="D66" s="319" t="s">
        <v>573</v>
      </c>
      <c r="E66" s="320"/>
      <c r="F66" s="320"/>
      <c r="G66" s="320"/>
      <c r="H66" s="320"/>
      <c r="I66" s="320"/>
      <c r="J66" s="320"/>
      <c r="K66" s="320"/>
      <c r="L66" s="320"/>
      <c r="M66" s="320"/>
      <c r="N66" s="320"/>
      <c r="O66" s="320"/>
      <c r="P66" s="321"/>
    </row>
    <row r="67" spans="1:16" ht="46.5" customHeight="1">
      <c r="A67" s="322" t="s">
        <v>79</v>
      </c>
      <c r="B67" s="323"/>
      <c r="C67" s="324"/>
      <c r="D67" s="319" t="s">
        <v>574</v>
      </c>
      <c r="E67" s="320"/>
      <c r="F67" s="320"/>
      <c r="G67" s="320"/>
      <c r="H67" s="320"/>
      <c r="I67" s="320"/>
      <c r="J67" s="320"/>
      <c r="K67" s="320"/>
      <c r="L67" s="320"/>
      <c r="M67" s="320"/>
      <c r="N67" s="320"/>
      <c r="O67" s="320"/>
      <c r="P67" s="321"/>
    </row>
    <row r="69" spans="1:16">
      <c r="A69" s="314" t="s">
        <v>77</v>
      </c>
      <c r="B69" s="314"/>
      <c r="C69" s="314"/>
      <c r="D69" s="314"/>
      <c r="E69" s="314"/>
      <c r="F69" s="314"/>
      <c r="G69" s="314"/>
      <c r="H69" s="314"/>
      <c r="I69" s="314"/>
      <c r="J69" s="314"/>
      <c r="K69" s="314"/>
      <c r="L69" s="314"/>
      <c r="M69" s="314"/>
      <c r="N69" s="314"/>
      <c r="O69" s="314"/>
      <c r="P69" s="314"/>
    </row>
    <row r="70" spans="1:16" ht="27" customHeight="1">
      <c r="A70" s="276" t="s">
        <v>80</v>
      </c>
      <c r="B70" s="276" t="s">
        <v>58</v>
      </c>
      <c r="C70" s="451" t="s">
        <v>59</v>
      </c>
      <c r="D70" s="452"/>
      <c r="E70" s="452"/>
      <c r="F70" s="452"/>
      <c r="G70" s="452"/>
      <c r="H70" s="452"/>
      <c r="I70" s="453"/>
      <c r="J70" s="300" t="s">
        <v>84</v>
      </c>
      <c r="K70" s="208">
        <v>2016</v>
      </c>
      <c r="L70" s="208">
        <v>2017</v>
      </c>
      <c r="M70" s="208">
        <v>2018</v>
      </c>
      <c r="N70" s="208">
        <v>2019</v>
      </c>
      <c r="O70" s="208">
        <v>2020</v>
      </c>
      <c r="P70" s="208">
        <v>2021</v>
      </c>
    </row>
    <row r="71" spans="1:16" ht="55.15" customHeight="1">
      <c r="A71" s="276"/>
      <c r="B71" s="276"/>
      <c r="C71" s="454"/>
      <c r="D71" s="455"/>
      <c r="E71" s="455"/>
      <c r="F71" s="455"/>
      <c r="G71" s="455"/>
      <c r="H71" s="455"/>
      <c r="I71" s="456"/>
      <c r="J71" s="300"/>
      <c r="K71" s="59" t="s">
        <v>68</v>
      </c>
      <c r="L71" s="59" t="s">
        <v>68</v>
      </c>
      <c r="M71" s="59" t="s">
        <v>69</v>
      </c>
      <c r="N71" s="59" t="s">
        <v>69</v>
      </c>
      <c r="O71" s="59" t="s">
        <v>71</v>
      </c>
      <c r="P71" s="59" t="s">
        <v>71</v>
      </c>
    </row>
    <row r="72" spans="1:16" ht="36.75" customHeight="1">
      <c r="A72" s="315" t="s">
        <v>81</v>
      </c>
      <c r="B72" s="209" t="s">
        <v>282</v>
      </c>
      <c r="C72" s="457" t="s">
        <v>424</v>
      </c>
      <c r="D72" s="458"/>
      <c r="E72" s="458"/>
      <c r="F72" s="458"/>
      <c r="G72" s="458"/>
      <c r="H72" s="458"/>
      <c r="I72" s="459"/>
      <c r="J72" s="20" t="s">
        <v>253</v>
      </c>
      <c r="K72" s="20" t="s">
        <v>72</v>
      </c>
      <c r="L72" s="460">
        <v>33.299999999999997</v>
      </c>
      <c r="M72" s="461">
        <v>31</v>
      </c>
      <c r="N72" s="460">
        <v>31</v>
      </c>
      <c r="O72" s="461">
        <v>32</v>
      </c>
      <c r="P72" s="79">
        <v>33</v>
      </c>
    </row>
    <row r="73" spans="1:16" ht="35.25" customHeight="1">
      <c r="A73" s="316"/>
      <c r="B73" s="209" t="s">
        <v>280</v>
      </c>
      <c r="C73" s="294" t="s">
        <v>432</v>
      </c>
      <c r="D73" s="327"/>
      <c r="E73" s="327"/>
      <c r="F73" s="327"/>
      <c r="G73" s="327"/>
      <c r="H73" s="327"/>
      <c r="I73" s="295"/>
      <c r="J73" s="20" t="s">
        <v>253</v>
      </c>
      <c r="K73" s="208" t="s">
        <v>72</v>
      </c>
      <c r="L73" s="208">
        <v>100</v>
      </c>
      <c r="M73" s="209">
        <v>100</v>
      </c>
      <c r="N73" s="209">
        <v>100</v>
      </c>
      <c r="O73" s="209">
        <v>100</v>
      </c>
      <c r="P73" s="209">
        <v>100</v>
      </c>
    </row>
    <row r="74" spans="1:16" ht="35.25" customHeight="1">
      <c r="A74" s="317"/>
      <c r="B74" s="120" t="s">
        <v>280</v>
      </c>
      <c r="C74" s="294" t="s">
        <v>619</v>
      </c>
      <c r="D74" s="327"/>
      <c r="E74" s="327"/>
      <c r="F74" s="327"/>
      <c r="G74" s="327"/>
      <c r="H74" s="327"/>
      <c r="I74" s="295"/>
      <c r="J74" s="120" t="s">
        <v>253</v>
      </c>
      <c r="K74" s="208" t="s">
        <v>72</v>
      </c>
      <c r="L74" s="223">
        <v>119.3</v>
      </c>
      <c r="M74" s="462">
        <v>183.9</v>
      </c>
      <c r="N74" s="462">
        <v>68.8</v>
      </c>
      <c r="O74" s="462">
        <v>98</v>
      </c>
      <c r="P74" s="462">
        <v>97.1</v>
      </c>
    </row>
    <row r="75" spans="1:16" ht="33" customHeight="1">
      <c r="A75" s="315" t="s">
        <v>82</v>
      </c>
      <c r="B75" s="209" t="s">
        <v>288</v>
      </c>
      <c r="C75" s="294" t="s">
        <v>422</v>
      </c>
      <c r="D75" s="327"/>
      <c r="E75" s="327"/>
      <c r="F75" s="327"/>
      <c r="G75" s="327"/>
      <c r="H75" s="327"/>
      <c r="I75" s="295"/>
      <c r="J75" s="18" t="s">
        <v>371</v>
      </c>
      <c r="K75" s="208" t="s">
        <v>72</v>
      </c>
      <c r="L75" s="208">
        <v>12</v>
      </c>
      <c r="M75" s="209">
        <v>10</v>
      </c>
      <c r="N75" s="209">
        <v>11</v>
      </c>
      <c r="O75" s="209">
        <v>12</v>
      </c>
      <c r="P75" s="209">
        <v>12</v>
      </c>
    </row>
    <row r="76" spans="1:16" ht="20.45" customHeight="1">
      <c r="A76" s="316"/>
      <c r="B76" s="209" t="s">
        <v>412</v>
      </c>
      <c r="C76" s="281" t="s">
        <v>429</v>
      </c>
      <c r="D76" s="281"/>
      <c r="E76" s="281"/>
      <c r="F76" s="281"/>
      <c r="G76" s="281"/>
      <c r="H76" s="281"/>
      <c r="I76" s="281"/>
      <c r="J76" s="18" t="s">
        <v>371</v>
      </c>
      <c r="K76" s="208" t="s">
        <v>72</v>
      </c>
      <c r="L76" s="208">
        <v>200</v>
      </c>
      <c r="M76" s="209">
        <v>78</v>
      </c>
      <c r="N76" s="209">
        <v>254</v>
      </c>
      <c r="O76" s="209">
        <v>254</v>
      </c>
      <c r="P76" s="209">
        <v>254</v>
      </c>
    </row>
    <row r="77" spans="1:16" ht="20.45" customHeight="1">
      <c r="A77" s="317"/>
      <c r="B77" s="121" t="s">
        <v>286</v>
      </c>
      <c r="C77" s="463" t="s">
        <v>567</v>
      </c>
      <c r="D77" s="463"/>
      <c r="E77" s="463"/>
      <c r="F77" s="463"/>
      <c r="G77" s="463"/>
      <c r="H77" s="463"/>
      <c r="I77" s="463"/>
      <c r="J77" s="123" t="s">
        <v>371</v>
      </c>
      <c r="K77" s="208" t="s">
        <v>72</v>
      </c>
      <c r="L77" s="208">
        <v>1282</v>
      </c>
      <c r="M77" s="121">
        <v>1830</v>
      </c>
      <c r="N77" s="209">
        <v>1260</v>
      </c>
      <c r="O77" s="209">
        <v>1235</v>
      </c>
      <c r="P77" s="209">
        <v>1200</v>
      </c>
    </row>
    <row r="78" spans="1:16" ht="20.45" customHeight="1">
      <c r="A78" s="464" t="s">
        <v>83</v>
      </c>
      <c r="B78" s="209" t="s">
        <v>304</v>
      </c>
      <c r="C78" s="281" t="s">
        <v>423</v>
      </c>
      <c r="D78" s="281"/>
      <c r="E78" s="281"/>
      <c r="F78" s="281"/>
      <c r="G78" s="281"/>
      <c r="H78" s="281"/>
      <c r="I78" s="281"/>
      <c r="J78" s="18" t="s">
        <v>264</v>
      </c>
      <c r="K78" s="208" t="s">
        <v>72</v>
      </c>
      <c r="L78" s="152">
        <v>39.979999999999997</v>
      </c>
      <c r="M78" s="209">
        <v>46.38</v>
      </c>
      <c r="N78" s="209">
        <v>52.62</v>
      </c>
      <c r="O78" s="209">
        <v>57.19</v>
      </c>
      <c r="P78" s="209">
        <v>62.05</v>
      </c>
    </row>
    <row r="79" spans="1:16" ht="20.45" customHeight="1">
      <c r="A79" s="465"/>
      <c r="B79" s="209" t="s">
        <v>430</v>
      </c>
      <c r="C79" s="281" t="s">
        <v>431</v>
      </c>
      <c r="D79" s="281"/>
      <c r="E79" s="281"/>
      <c r="F79" s="281"/>
      <c r="G79" s="281"/>
      <c r="H79" s="281"/>
      <c r="I79" s="281"/>
      <c r="J79" s="18" t="s">
        <v>264</v>
      </c>
      <c r="K79" s="208" t="s">
        <v>72</v>
      </c>
      <c r="L79" s="223">
        <v>5985</v>
      </c>
      <c r="M79" s="209">
        <v>5400</v>
      </c>
      <c r="N79" s="209">
        <v>6500</v>
      </c>
      <c r="O79" s="209">
        <v>6500</v>
      </c>
      <c r="P79" s="209">
        <v>6500</v>
      </c>
    </row>
    <row r="80" spans="1:16" ht="20.45" customHeight="1">
      <c r="A80" s="465"/>
      <c r="B80" s="121" t="s">
        <v>292</v>
      </c>
      <c r="C80" s="282" t="s">
        <v>568</v>
      </c>
      <c r="D80" s="282"/>
      <c r="E80" s="282"/>
      <c r="F80" s="282"/>
      <c r="G80" s="282"/>
      <c r="H80" s="282"/>
      <c r="I80" s="282"/>
      <c r="J80" s="123" t="s">
        <v>267</v>
      </c>
      <c r="K80" s="208" t="s">
        <v>72</v>
      </c>
      <c r="L80" s="208" t="s">
        <v>570</v>
      </c>
      <c r="M80" s="121" t="s">
        <v>571</v>
      </c>
      <c r="N80" s="121" t="s">
        <v>571</v>
      </c>
      <c r="O80" s="121" t="s">
        <v>571</v>
      </c>
      <c r="P80" s="121" t="s">
        <v>571</v>
      </c>
    </row>
    <row r="81" spans="1:17" ht="19.899999999999999" customHeight="1">
      <c r="A81" s="466"/>
      <c r="B81" s="121" t="s">
        <v>304</v>
      </c>
      <c r="C81" s="281" t="s">
        <v>569</v>
      </c>
      <c r="D81" s="281"/>
      <c r="E81" s="281"/>
      <c r="F81" s="281"/>
      <c r="G81" s="281"/>
      <c r="H81" s="281"/>
      <c r="I81" s="281"/>
      <c r="J81" s="123" t="s">
        <v>264</v>
      </c>
      <c r="K81" s="208" t="s">
        <v>72</v>
      </c>
      <c r="L81" s="223">
        <v>13140.3</v>
      </c>
      <c r="M81" s="462">
        <v>18606.2</v>
      </c>
      <c r="N81" s="462">
        <v>18749</v>
      </c>
      <c r="O81" s="462">
        <v>18752.5</v>
      </c>
      <c r="P81" s="462">
        <v>18755</v>
      </c>
    </row>
    <row r="82" spans="1:17">
      <c r="A82" s="305" t="s">
        <v>471</v>
      </c>
      <c r="B82" s="342"/>
      <c r="C82" s="342"/>
      <c r="D82" s="342"/>
      <c r="E82" s="342"/>
      <c r="F82" s="342"/>
      <c r="G82" s="342"/>
      <c r="H82" s="342"/>
      <c r="I82" s="342"/>
      <c r="J82" s="342"/>
      <c r="K82" s="342"/>
      <c r="L82" s="342"/>
      <c r="M82" s="342"/>
      <c r="N82" s="342"/>
      <c r="O82" s="342"/>
      <c r="P82" s="306"/>
      <c r="Q82" s="46">
        <v>2021</v>
      </c>
    </row>
    <row r="83" spans="1:17">
      <c r="A83" s="288" t="s">
        <v>59</v>
      </c>
      <c r="B83" s="289"/>
      <c r="C83" s="289"/>
      <c r="D83" s="290"/>
      <c r="E83" s="273" t="s">
        <v>58</v>
      </c>
      <c r="F83" s="275"/>
      <c r="G83" s="276">
        <v>2016</v>
      </c>
      <c r="H83" s="276"/>
      <c r="I83" s="208">
        <v>2017</v>
      </c>
      <c r="J83" s="208">
        <v>2018</v>
      </c>
      <c r="K83" s="280">
        <v>2019</v>
      </c>
      <c r="L83" s="280"/>
      <c r="M83" s="280">
        <v>2020</v>
      </c>
      <c r="N83" s="280"/>
      <c r="O83" s="280">
        <v>2021</v>
      </c>
      <c r="P83" s="280"/>
      <c r="Q83" s="46" t="e">
        <f>#REF!+#REF!</f>
        <v>#REF!</v>
      </c>
    </row>
    <row r="84" spans="1:17" ht="31.5">
      <c r="A84" s="291"/>
      <c r="B84" s="292"/>
      <c r="C84" s="292"/>
      <c r="D84" s="293"/>
      <c r="E84" s="2" t="s">
        <v>92</v>
      </c>
      <c r="F84" s="222" t="s">
        <v>93</v>
      </c>
      <c r="G84" s="273" t="s">
        <v>68</v>
      </c>
      <c r="H84" s="275"/>
      <c r="I84" s="208" t="s">
        <v>68</v>
      </c>
      <c r="J84" s="208" t="s">
        <v>69</v>
      </c>
      <c r="K84" s="273" t="s">
        <v>69</v>
      </c>
      <c r="L84" s="275"/>
      <c r="M84" s="273" t="s">
        <v>71</v>
      </c>
      <c r="N84" s="275"/>
      <c r="O84" s="273" t="s">
        <v>71</v>
      </c>
      <c r="P84" s="275"/>
    </row>
    <row r="85" spans="1:17" ht="21.75" customHeight="1">
      <c r="A85" s="305" t="s">
        <v>200</v>
      </c>
      <c r="B85" s="342"/>
      <c r="C85" s="342"/>
      <c r="D85" s="306"/>
      <c r="E85" s="2"/>
      <c r="F85" s="222"/>
      <c r="G85" s="193"/>
      <c r="H85" s="194"/>
      <c r="I85" s="3">
        <f>I86+I125+I130</f>
        <v>15134.7</v>
      </c>
      <c r="J85" s="3">
        <f>J86+J125+J130</f>
        <v>39029.800000000003</v>
      </c>
      <c r="K85" s="3">
        <f>K86+K125+K130</f>
        <v>34846</v>
      </c>
      <c r="L85" s="192"/>
      <c r="M85" s="3">
        <f>M86+M125+M130</f>
        <v>30892.3</v>
      </c>
      <c r="N85" s="192"/>
      <c r="O85" s="3">
        <f>O86+O125+O130</f>
        <v>29465.1</v>
      </c>
      <c r="P85" s="194"/>
    </row>
    <row r="86" spans="1:17" ht="31.5" customHeight="1">
      <c r="A86" s="433" t="s">
        <v>233</v>
      </c>
      <c r="B86" s="434"/>
      <c r="C86" s="434"/>
      <c r="D86" s="435"/>
      <c r="E86" s="8" t="s">
        <v>216</v>
      </c>
      <c r="F86" s="7"/>
      <c r="G86" s="266" t="s">
        <v>72</v>
      </c>
      <c r="H86" s="267"/>
      <c r="I86" s="3">
        <f>I87+I90</f>
        <v>1531.7</v>
      </c>
      <c r="J86" s="3">
        <f>J87+J90</f>
        <v>3380.5</v>
      </c>
      <c r="K86" s="3">
        <f>K87+K90</f>
        <v>9572.2000000000007</v>
      </c>
      <c r="L86" s="3">
        <f>L88+L90</f>
        <v>0</v>
      </c>
      <c r="M86" s="3">
        <f>M87+M90</f>
        <v>6083</v>
      </c>
      <c r="N86" s="3">
        <f>N88+N90</f>
        <v>0</v>
      </c>
      <c r="O86" s="3">
        <f>O87+O90</f>
        <v>5309.1</v>
      </c>
      <c r="P86" s="467"/>
    </row>
    <row r="87" spans="1:17" ht="24.75" customHeight="1">
      <c r="A87" s="433" t="s">
        <v>401</v>
      </c>
      <c r="B87" s="434"/>
      <c r="C87" s="434"/>
      <c r="D87" s="435"/>
      <c r="E87" s="8"/>
      <c r="F87" s="7">
        <v>25</v>
      </c>
      <c r="G87" s="266" t="s">
        <v>72</v>
      </c>
      <c r="H87" s="267"/>
      <c r="I87" s="175">
        <f>I88+I89</f>
        <v>1433.9</v>
      </c>
      <c r="J87" s="175">
        <f>J88+J89</f>
        <v>3332.2</v>
      </c>
      <c r="K87" s="175">
        <f>K88+K89</f>
        <v>4172.7</v>
      </c>
      <c r="L87" s="176"/>
      <c r="M87" s="175">
        <f>M88+M89</f>
        <v>4637.2</v>
      </c>
      <c r="N87" s="176"/>
      <c r="O87" s="175">
        <f>O88+O89</f>
        <v>4819.6000000000004</v>
      </c>
      <c r="P87" s="467"/>
    </row>
    <row r="88" spans="1:17" ht="25.5" customHeight="1">
      <c r="A88" s="430" t="s">
        <v>579</v>
      </c>
      <c r="B88" s="431"/>
      <c r="C88" s="431"/>
      <c r="D88" s="432"/>
      <c r="E88" s="2" t="s">
        <v>385</v>
      </c>
      <c r="F88" s="222">
        <v>253000</v>
      </c>
      <c r="G88" s="273" t="s">
        <v>72</v>
      </c>
      <c r="H88" s="275"/>
      <c r="I88" s="194">
        <v>1433.9</v>
      </c>
      <c r="J88" s="241">
        <v>1832.2</v>
      </c>
      <c r="K88" s="223">
        <v>1690.7</v>
      </c>
      <c r="L88" s="242"/>
      <c r="M88" s="241">
        <v>1855.2</v>
      </c>
      <c r="N88" s="242"/>
      <c r="O88" s="241">
        <v>2037.6</v>
      </c>
      <c r="P88" s="81"/>
    </row>
    <row r="89" spans="1:17" ht="33" customHeight="1">
      <c r="A89" s="350" t="s">
        <v>578</v>
      </c>
      <c r="B89" s="264"/>
      <c r="C89" s="264"/>
      <c r="D89" s="265"/>
      <c r="E89" s="8"/>
      <c r="F89" s="222">
        <v>251100</v>
      </c>
      <c r="G89" s="273" t="s">
        <v>72</v>
      </c>
      <c r="H89" s="275"/>
      <c r="I89" s="194"/>
      <c r="J89" s="241">
        <v>1500</v>
      </c>
      <c r="K89" s="223">
        <v>2482</v>
      </c>
      <c r="L89" s="242"/>
      <c r="M89" s="241">
        <v>2782</v>
      </c>
      <c r="N89" s="242"/>
      <c r="O89" s="241">
        <v>2782</v>
      </c>
      <c r="P89" s="81"/>
    </row>
    <row r="90" spans="1:17" ht="22.5" customHeight="1">
      <c r="A90" s="430" t="s">
        <v>642</v>
      </c>
      <c r="B90" s="431"/>
      <c r="C90" s="431"/>
      <c r="D90" s="432"/>
      <c r="E90" s="8" t="s">
        <v>216</v>
      </c>
      <c r="F90" s="222"/>
      <c r="G90" s="193"/>
      <c r="H90" s="194"/>
      <c r="I90" s="3">
        <f>I91+I115+I113</f>
        <v>97.8</v>
      </c>
      <c r="J90" s="3">
        <f>J91+J115+J113</f>
        <v>48.3</v>
      </c>
      <c r="K90" s="3">
        <f>K91+K115+K113</f>
        <v>5399.5</v>
      </c>
      <c r="L90" s="242"/>
      <c r="M90" s="3">
        <f>M91+M115+M113</f>
        <v>1445.8</v>
      </c>
      <c r="N90" s="242"/>
      <c r="O90" s="3">
        <f>O91+O115+O113</f>
        <v>489.5</v>
      </c>
      <c r="P90" s="81"/>
    </row>
    <row r="91" spans="1:17" ht="19.5" customHeight="1">
      <c r="A91" s="4" t="s">
        <v>128</v>
      </c>
      <c r="B91" s="206"/>
      <c r="C91" s="206"/>
      <c r="D91" s="207"/>
      <c r="E91" s="8">
        <v>113</v>
      </c>
      <c r="F91" s="7">
        <v>22</v>
      </c>
      <c r="G91" s="266" t="s">
        <v>72</v>
      </c>
      <c r="H91" s="267"/>
      <c r="I91" s="175">
        <f>I92+I93+I94+I95+I96+I97+I98+I99+I100+I101+I102+I103+I104+I105+I106+I107+I108+I109+I110+I111+I112</f>
        <v>97.8</v>
      </c>
      <c r="J91" s="175">
        <f>J92+J93+J94+J95+J96+J97+J98+J99+J100+J101+J102+J103+J104+J105+J106+J107+J108+J109+J110+J111+J112</f>
        <v>48.3</v>
      </c>
      <c r="K91" s="175">
        <f>K92+K93+K94+K95+K96+K97+K98+K99+K100+K101+K102+K103+K104+K105+K106+K107+K108+K109+K110+K111+K112</f>
        <v>5397.5</v>
      </c>
      <c r="L91" s="176"/>
      <c r="M91" s="175">
        <f>M92+M93+M94+M95+M96+M97+M98+M99+M100+M101+M102+M103+M104+M105+M106+M107+M108+M109+M110+M111+M112</f>
        <v>1443.8</v>
      </c>
      <c r="N91" s="176"/>
      <c r="O91" s="175">
        <f>O92+O93+O94+O95+O96+O97+O98+O99+O100+O101+O102+O103+O104+O105+O106+O107+O108+O109+O110+O111+O112</f>
        <v>487.5</v>
      </c>
      <c r="P91" s="467"/>
    </row>
    <row r="92" spans="1:17" ht="19.5" customHeight="1">
      <c r="A92" s="6" t="s">
        <v>175</v>
      </c>
      <c r="B92" s="206"/>
      <c r="C92" s="206"/>
      <c r="D92" s="207"/>
      <c r="E92" s="2" t="s">
        <v>155</v>
      </c>
      <c r="F92" s="222">
        <v>222110</v>
      </c>
      <c r="G92" s="266" t="s">
        <v>72</v>
      </c>
      <c r="H92" s="267"/>
      <c r="I92" s="194"/>
      <c r="J92" s="10"/>
      <c r="K92" s="10"/>
      <c r="L92" s="13"/>
      <c r="M92" s="10"/>
      <c r="N92" s="13"/>
      <c r="O92" s="10"/>
      <c r="P92" s="468"/>
    </row>
    <row r="93" spans="1:17" ht="19.5" customHeight="1">
      <c r="A93" s="6" t="s">
        <v>174</v>
      </c>
      <c r="B93" s="206"/>
      <c r="C93" s="206"/>
      <c r="D93" s="207"/>
      <c r="E93" s="2" t="s">
        <v>156</v>
      </c>
      <c r="F93" s="222">
        <v>222120</v>
      </c>
      <c r="G93" s="266" t="s">
        <v>72</v>
      </c>
      <c r="H93" s="267"/>
      <c r="I93" s="194"/>
      <c r="J93" s="10"/>
      <c r="K93" s="10"/>
      <c r="L93" s="242"/>
      <c r="M93" s="10"/>
      <c r="N93" s="242"/>
      <c r="O93" s="10"/>
      <c r="P93" s="81"/>
    </row>
    <row r="94" spans="1:17" ht="20.25" customHeight="1">
      <c r="A94" s="6" t="s">
        <v>176</v>
      </c>
      <c r="B94" s="206"/>
      <c r="C94" s="206"/>
      <c r="D94" s="207"/>
      <c r="E94" s="2" t="s">
        <v>158</v>
      </c>
      <c r="F94" s="222">
        <v>222130</v>
      </c>
      <c r="G94" s="266" t="s">
        <v>72</v>
      </c>
      <c r="H94" s="267"/>
      <c r="I94" s="194"/>
      <c r="J94" s="10"/>
      <c r="K94" s="10"/>
      <c r="L94" s="242"/>
      <c r="M94" s="10"/>
      <c r="N94" s="242"/>
      <c r="O94" s="10"/>
      <c r="P94" s="81"/>
    </row>
    <row r="95" spans="1:17" ht="20.25" customHeight="1">
      <c r="A95" s="1" t="s">
        <v>185</v>
      </c>
      <c r="B95" s="206"/>
      <c r="C95" s="206"/>
      <c r="D95" s="207"/>
      <c r="E95" s="2" t="s">
        <v>172</v>
      </c>
      <c r="F95" s="222">
        <v>222140</v>
      </c>
      <c r="G95" s="266" t="s">
        <v>72</v>
      </c>
      <c r="H95" s="267"/>
      <c r="I95" s="194"/>
      <c r="J95" s="10"/>
      <c r="K95" s="10"/>
      <c r="L95" s="242"/>
      <c r="M95" s="10"/>
      <c r="N95" s="242"/>
      <c r="O95" s="10"/>
      <c r="P95" s="81"/>
    </row>
    <row r="96" spans="1:17" ht="20.25" customHeight="1">
      <c r="A96" s="1" t="s">
        <v>186</v>
      </c>
      <c r="B96" s="206"/>
      <c r="C96" s="206"/>
      <c r="D96" s="207"/>
      <c r="E96" s="2" t="s">
        <v>173</v>
      </c>
      <c r="F96" s="222">
        <v>222190</v>
      </c>
      <c r="G96" s="266" t="s">
        <v>72</v>
      </c>
      <c r="H96" s="267"/>
      <c r="I96" s="194"/>
      <c r="J96" s="10"/>
      <c r="K96" s="10"/>
      <c r="L96" s="242"/>
      <c r="M96" s="10"/>
      <c r="N96" s="242"/>
      <c r="O96" s="10"/>
      <c r="P96" s="81"/>
    </row>
    <row r="97" spans="1:16" ht="20.25" customHeight="1">
      <c r="A97" s="1" t="s">
        <v>184</v>
      </c>
      <c r="B97" s="206"/>
      <c r="C97" s="206"/>
      <c r="D97" s="207"/>
      <c r="E97" s="2" t="s">
        <v>171</v>
      </c>
      <c r="F97" s="222">
        <v>222210</v>
      </c>
      <c r="G97" s="266" t="s">
        <v>72</v>
      </c>
      <c r="H97" s="267"/>
      <c r="I97" s="194">
        <v>49.8</v>
      </c>
      <c r="J97" s="10">
        <v>28.3</v>
      </c>
      <c r="K97" s="10"/>
      <c r="L97" s="242"/>
      <c r="M97" s="10"/>
      <c r="N97" s="242"/>
      <c r="O97" s="10"/>
      <c r="P97" s="81"/>
    </row>
    <row r="98" spans="1:16" ht="20.25" customHeight="1">
      <c r="A98" s="1" t="s">
        <v>132</v>
      </c>
      <c r="B98" s="206"/>
      <c r="C98" s="206"/>
      <c r="D98" s="207"/>
      <c r="E98" s="2" t="s">
        <v>162</v>
      </c>
      <c r="F98" s="222">
        <v>222220</v>
      </c>
      <c r="G98" s="266" t="s">
        <v>72</v>
      </c>
      <c r="H98" s="267"/>
      <c r="I98" s="194"/>
      <c r="J98" s="10">
        <v>20</v>
      </c>
      <c r="K98" s="10"/>
      <c r="L98" s="242"/>
      <c r="M98" s="10"/>
      <c r="N98" s="242"/>
      <c r="O98" s="10"/>
      <c r="P98" s="81"/>
    </row>
    <row r="99" spans="1:16" ht="20.25" customHeight="1">
      <c r="A99" s="1" t="s">
        <v>138</v>
      </c>
      <c r="B99" s="206"/>
      <c r="C99" s="206"/>
      <c r="D99" s="207"/>
      <c r="E99" s="2" t="s">
        <v>139</v>
      </c>
      <c r="F99" s="222">
        <v>222300</v>
      </c>
      <c r="G99" s="266" t="s">
        <v>72</v>
      </c>
      <c r="H99" s="267"/>
      <c r="I99" s="194"/>
      <c r="J99" s="10"/>
      <c r="K99" s="10"/>
      <c r="L99" s="242"/>
      <c r="M99" s="10"/>
      <c r="N99" s="242"/>
      <c r="O99" s="10"/>
      <c r="P99" s="81"/>
    </row>
    <row r="100" spans="1:16" ht="20.25" customHeight="1">
      <c r="A100" s="1" t="s">
        <v>133</v>
      </c>
      <c r="B100" s="206"/>
      <c r="C100" s="206"/>
      <c r="D100" s="207"/>
      <c r="E100" s="2" t="s">
        <v>163</v>
      </c>
      <c r="F100" s="222">
        <v>222400</v>
      </c>
      <c r="G100" s="266" t="s">
        <v>72</v>
      </c>
      <c r="H100" s="267"/>
      <c r="I100" s="194"/>
      <c r="J100" s="10"/>
      <c r="K100" s="10"/>
      <c r="L100" s="242"/>
      <c r="M100" s="10"/>
      <c r="N100" s="242"/>
      <c r="O100" s="10"/>
      <c r="P100" s="81"/>
    </row>
    <row r="101" spans="1:16" ht="24" customHeight="1">
      <c r="A101" s="1" t="s">
        <v>137</v>
      </c>
      <c r="B101" s="206"/>
      <c r="C101" s="206"/>
      <c r="D101" s="207"/>
      <c r="E101" s="2" t="s">
        <v>165</v>
      </c>
      <c r="F101" s="222">
        <v>222500</v>
      </c>
      <c r="G101" s="266" t="s">
        <v>72</v>
      </c>
      <c r="H101" s="267"/>
      <c r="I101" s="194"/>
      <c r="J101" s="10"/>
      <c r="K101" s="10"/>
      <c r="L101" s="242"/>
      <c r="M101" s="10"/>
      <c r="N101" s="242"/>
      <c r="O101" s="10"/>
      <c r="P101" s="81"/>
    </row>
    <row r="102" spans="1:16" ht="20.25" customHeight="1">
      <c r="A102" s="1" t="s">
        <v>122</v>
      </c>
      <c r="B102" s="206"/>
      <c r="C102" s="206"/>
      <c r="D102" s="207"/>
      <c r="E102" s="2" t="s">
        <v>166</v>
      </c>
      <c r="F102" s="222">
        <v>222600</v>
      </c>
      <c r="G102" s="266" t="s">
        <v>72</v>
      </c>
      <c r="H102" s="267"/>
      <c r="I102" s="194"/>
      <c r="J102" s="10"/>
      <c r="K102" s="10"/>
      <c r="L102" s="242"/>
      <c r="M102" s="10"/>
      <c r="N102" s="242"/>
      <c r="O102" s="10"/>
      <c r="P102" s="81"/>
    </row>
    <row r="103" spans="1:16" ht="20.25" customHeight="1">
      <c r="A103" s="1" t="s">
        <v>188</v>
      </c>
      <c r="B103" s="206"/>
      <c r="C103" s="206"/>
      <c r="D103" s="207"/>
      <c r="E103" s="2" t="s">
        <v>140</v>
      </c>
      <c r="F103" s="222">
        <v>222710</v>
      </c>
      <c r="G103" s="266" t="s">
        <v>72</v>
      </c>
      <c r="H103" s="267"/>
      <c r="I103" s="194"/>
      <c r="J103" s="10"/>
      <c r="K103" s="10"/>
      <c r="L103" s="242"/>
      <c r="M103" s="10"/>
      <c r="N103" s="242"/>
      <c r="O103" s="10"/>
      <c r="P103" s="81"/>
    </row>
    <row r="104" spans="1:16" ht="20.25" customHeight="1">
      <c r="A104" s="1" t="s">
        <v>189</v>
      </c>
      <c r="B104" s="206"/>
      <c r="C104" s="206"/>
      <c r="D104" s="207"/>
      <c r="E104" s="2" t="s">
        <v>141</v>
      </c>
      <c r="F104" s="222">
        <v>222720</v>
      </c>
      <c r="G104" s="266" t="s">
        <v>72</v>
      </c>
      <c r="H104" s="267"/>
      <c r="I104" s="194"/>
      <c r="J104" s="10"/>
      <c r="K104" s="10"/>
      <c r="L104" s="242"/>
      <c r="M104" s="10"/>
      <c r="N104" s="242"/>
      <c r="O104" s="10"/>
      <c r="P104" s="81"/>
    </row>
    <row r="105" spans="1:16" ht="20.25" customHeight="1">
      <c r="A105" s="1" t="s">
        <v>321</v>
      </c>
      <c r="B105" s="206"/>
      <c r="C105" s="206"/>
      <c r="D105" s="207"/>
      <c r="E105" s="2" t="s">
        <v>232</v>
      </c>
      <c r="F105" s="222">
        <v>222800</v>
      </c>
      <c r="G105" s="266" t="s">
        <v>72</v>
      </c>
      <c r="H105" s="267"/>
      <c r="I105" s="194"/>
      <c r="J105" s="10"/>
      <c r="K105" s="10"/>
      <c r="L105" s="242"/>
      <c r="M105" s="10"/>
      <c r="N105" s="242"/>
      <c r="O105" s="10"/>
      <c r="P105" s="81"/>
    </row>
    <row r="106" spans="1:16" ht="20.25" customHeight="1">
      <c r="A106" s="1" t="s">
        <v>123</v>
      </c>
      <c r="B106" s="206"/>
      <c r="C106" s="206"/>
      <c r="D106" s="207"/>
      <c r="E106" s="2" t="s">
        <v>167</v>
      </c>
      <c r="F106" s="222">
        <v>222910</v>
      </c>
      <c r="G106" s="266" t="s">
        <v>72</v>
      </c>
      <c r="H106" s="267"/>
      <c r="I106" s="194"/>
      <c r="J106" s="10"/>
      <c r="K106" s="10"/>
      <c r="L106" s="242"/>
      <c r="M106" s="10"/>
      <c r="N106" s="242"/>
      <c r="O106" s="10"/>
      <c r="P106" s="81"/>
    </row>
    <row r="107" spans="1:16" ht="20.25" customHeight="1">
      <c r="A107" s="1" t="s">
        <v>179</v>
      </c>
      <c r="B107" s="206"/>
      <c r="C107" s="206"/>
      <c r="D107" s="207"/>
      <c r="E107" s="2" t="s">
        <v>168</v>
      </c>
      <c r="F107" s="222">
        <v>222920</v>
      </c>
      <c r="G107" s="266" t="s">
        <v>72</v>
      </c>
      <c r="H107" s="267"/>
      <c r="I107" s="194"/>
      <c r="J107" s="10"/>
      <c r="K107" s="10"/>
      <c r="L107" s="242"/>
      <c r="M107" s="10"/>
      <c r="N107" s="242"/>
      <c r="O107" s="10"/>
      <c r="P107" s="81"/>
    </row>
    <row r="108" spans="1:16" ht="20.25" customHeight="1">
      <c r="A108" s="1" t="s">
        <v>183</v>
      </c>
      <c r="B108" s="206"/>
      <c r="C108" s="206"/>
      <c r="D108" s="207"/>
      <c r="E108" s="2" t="s">
        <v>170</v>
      </c>
      <c r="F108" s="222">
        <v>222940</v>
      </c>
      <c r="G108" s="266" t="s">
        <v>72</v>
      </c>
      <c r="H108" s="267"/>
      <c r="I108" s="194"/>
      <c r="J108" s="10"/>
      <c r="K108" s="10"/>
      <c r="L108" s="242"/>
      <c r="M108" s="10"/>
      <c r="N108" s="242"/>
      <c r="O108" s="10"/>
      <c r="P108" s="81"/>
    </row>
    <row r="109" spans="1:16" ht="20.25" customHeight="1">
      <c r="A109" s="1" t="s">
        <v>356</v>
      </c>
      <c r="B109" s="206"/>
      <c r="C109" s="206"/>
      <c r="D109" s="207"/>
      <c r="E109" s="2" t="s">
        <v>232</v>
      </c>
      <c r="F109" s="222">
        <v>222960</v>
      </c>
      <c r="G109" s="266" t="s">
        <v>72</v>
      </c>
      <c r="H109" s="267"/>
      <c r="I109" s="194"/>
      <c r="J109" s="10"/>
      <c r="K109" s="10"/>
      <c r="L109" s="242"/>
      <c r="M109" s="10"/>
      <c r="N109" s="242"/>
      <c r="O109" s="10"/>
      <c r="P109" s="81"/>
    </row>
    <row r="110" spans="1:16">
      <c r="A110" s="1" t="s">
        <v>355</v>
      </c>
      <c r="B110" s="206"/>
      <c r="C110" s="206"/>
      <c r="D110" s="207"/>
      <c r="E110" s="2" t="s">
        <v>187</v>
      </c>
      <c r="F110" s="222">
        <v>222970</v>
      </c>
      <c r="G110" s="266" t="s">
        <v>72</v>
      </c>
      <c r="H110" s="267"/>
      <c r="I110" s="194"/>
      <c r="J110" s="10"/>
      <c r="K110" s="10"/>
      <c r="L110" s="242"/>
      <c r="M110" s="10"/>
      <c r="N110" s="242"/>
      <c r="O110" s="10"/>
      <c r="P110" s="81"/>
    </row>
    <row r="111" spans="1:16">
      <c r="A111" s="1" t="s">
        <v>131</v>
      </c>
      <c r="B111" s="206"/>
      <c r="C111" s="206"/>
      <c r="D111" s="207"/>
      <c r="E111" s="2" t="s">
        <v>162</v>
      </c>
      <c r="F111" s="222">
        <v>222980</v>
      </c>
      <c r="G111" s="266" t="s">
        <v>72</v>
      </c>
      <c r="H111" s="267"/>
      <c r="I111" s="194"/>
      <c r="J111" s="10"/>
      <c r="K111" s="10"/>
      <c r="L111" s="242"/>
      <c r="M111" s="10"/>
      <c r="N111" s="242"/>
      <c r="O111" s="10"/>
      <c r="P111" s="81"/>
    </row>
    <row r="112" spans="1:16">
      <c r="A112" s="1" t="s">
        <v>181</v>
      </c>
      <c r="B112" s="206"/>
      <c r="C112" s="206"/>
      <c r="D112" s="207"/>
      <c r="E112" s="2" t="s">
        <v>232</v>
      </c>
      <c r="F112" s="222">
        <v>222990</v>
      </c>
      <c r="G112" s="266" t="s">
        <v>72</v>
      </c>
      <c r="H112" s="267"/>
      <c r="I112" s="242">
        <v>48</v>
      </c>
      <c r="J112" s="10"/>
      <c r="K112" s="10">
        <v>5397.5</v>
      </c>
      <c r="L112" s="24"/>
      <c r="M112" s="10">
        <v>1443.8</v>
      </c>
      <c r="N112" s="242"/>
      <c r="O112" s="10">
        <v>487.5</v>
      </c>
      <c r="P112" s="469"/>
    </row>
    <row r="113" spans="1:16" ht="15.75" customHeight="1">
      <c r="A113" s="470" t="s">
        <v>325</v>
      </c>
      <c r="B113" s="471"/>
      <c r="C113" s="471"/>
      <c r="D113" s="472"/>
      <c r="E113" s="8"/>
      <c r="F113" s="7">
        <v>31</v>
      </c>
      <c r="G113" s="191"/>
      <c r="H113" s="192"/>
      <c r="I113" s="194"/>
      <c r="J113" s="182">
        <f>J114</f>
        <v>0</v>
      </c>
      <c r="K113" s="182">
        <f>K114</f>
        <v>2</v>
      </c>
      <c r="L113" s="43"/>
      <c r="M113" s="182">
        <f>M114</f>
        <v>2</v>
      </c>
      <c r="N113" s="176"/>
      <c r="O113" s="182">
        <f>O114</f>
        <v>2</v>
      </c>
      <c r="P113" s="469"/>
    </row>
    <row r="114" spans="1:16" ht="35.25" customHeight="1">
      <c r="A114" s="263" t="s">
        <v>193</v>
      </c>
      <c r="B114" s="264"/>
      <c r="C114" s="264"/>
      <c r="D114" s="265"/>
      <c r="E114" s="2" t="s">
        <v>144</v>
      </c>
      <c r="F114" s="222">
        <v>316110</v>
      </c>
      <c r="G114" s="191"/>
      <c r="H114" s="192"/>
      <c r="I114" s="194"/>
      <c r="J114" s="10"/>
      <c r="K114" s="10">
        <v>2</v>
      </c>
      <c r="L114" s="24"/>
      <c r="M114" s="10">
        <v>2</v>
      </c>
      <c r="N114" s="242"/>
      <c r="O114" s="10">
        <v>2</v>
      </c>
      <c r="P114" s="469"/>
    </row>
    <row r="115" spans="1:16" ht="15.75" customHeight="1">
      <c r="A115" s="470" t="s">
        <v>324</v>
      </c>
      <c r="B115" s="471"/>
      <c r="C115" s="471"/>
      <c r="D115" s="472"/>
      <c r="E115" s="8"/>
      <c r="F115" s="7">
        <v>33</v>
      </c>
      <c r="G115" s="266" t="s">
        <v>72</v>
      </c>
      <c r="H115" s="267"/>
      <c r="I115" s="194"/>
      <c r="J115" s="175">
        <f>J121</f>
        <v>0</v>
      </c>
      <c r="K115" s="175">
        <f>K116+K117+K118+K119+K120+K121+K122+K123+K124</f>
        <v>0</v>
      </c>
      <c r="L115" s="176"/>
      <c r="M115" s="175"/>
      <c r="N115" s="176"/>
      <c r="O115" s="175"/>
      <c r="P115" s="467"/>
    </row>
    <row r="116" spans="1:16">
      <c r="A116" s="1" t="s">
        <v>134</v>
      </c>
      <c r="B116" s="206"/>
      <c r="C116" s="206"/>
      <c r="D116" s="207"/>
      <c r="E116" s="2" t="s">
        <v>180</v>
      </c>
      <c r="F116" s="222">
        <v>331000</v>
      </c>
      <c r="G116" s="266" t="s">
        <v>72</v>
      </c>
      <c r="H116" s="267"/>
      <c r="I116" s="194"/>
      <c r="J116" s="10"/>
      <c r="K116" s="223"/>
      <c r="L116" s="13"/>
      <c r="M116" s="10"/>
      <c r="N116" s="13"/>
      <c r="O116" s="10"/>
      <c r="P116" s="468"/>
    </row>
    <row r="117" spans="1:16">
      <c r="A117" s="1" t="s">
        <v>135</v>
      </c>
      <c r="B117" s="206"/>
      <c r="C117" s="206"/>
      <c r="D117" s="207"/>
      <c r="E117" s="2" t="s">
        <v>163</v>
      </c>
      <c r="F117" s="222">
        <v>332000</v>
      </c>
      <c r="G117" s="266" t="s">
        <v>72</v>
      </c>
      <c r="H117" s="267"/>
      <c r="I117" s="194"/>
      <c r="J117" s="241"/>
      <c r="K117" s="223"/>
      <c r="L117" s="242"/>
      <c r="M117" s="241"/>
      <c r="N117" s="242"/>
      <c r="O117" s="241"/>
      <c r="P117" s="81"/>
    </row>
    <row r="118" spans="1:16">
      <c r="A118" s="1" t="s">
        <v>130</v>
      </c>
      <c r="B118" s="26"/>
      <c r="C118" s="26"/>
      <c r="D118" s="473"/>
      <c r="E118" s="2" t="s">
        <v>160</v>
      </c>
      <c r="F118" s="222">
        <v>333000</v>
      </c>
      <c r="G118" s="266" t="s">
        <v>72</v>
      </c>
      <c r="H118" s="267"/>
      <c r="I118" s="194"/>
      <c r="J118" s="241"/>
      <c r="K118" s="223"/>
      <c r="L118" s="242"/>
      <c r="M118" s="241"/>
      <c r="N118" s="242"/>
      <c r="O118" s="241"/>
      <c r="P118" s="81"/>
    </row>
    <row r="119" spans="1:16">
      <c r="A119" s="1" t="s">
        <v>178</v>
      </c>
      <c r="B119" s="206"/>
      <c r="C119" s="206"/>
      <c r="D119" s="207"/>
      <c r="E119" s="2" t="s">
        <v>161</v>
      </c>
      <c r="F119" s="222">
        <v>334000</v>
      </c>
      <c r="G119" s="266" t="s">
        <v>72</v>
      </c>
      <c r="H119" s="267"/>
      <c r="I119" s="194"/>
      <c r="J119" s="241"/>
      <c r="K119" s="223"/>
      <c r="L119" s="242"/>
      <c r="M119" s="241"/>
      <c r="N119" s="242"/>
      <c r="O119" s="241"/>
      <c r="P119" s="81"/>
    </row>
    <row r="120" spans="1:16" ht="30" customHeight="1">
      <c r="A120" s="263" t="s">
        <v>177</v>
      </c>
      <c r="B120" s="264"/>
      <c r="C120" s="264"/>
      <c r="D120" s="265"/>
      <c r="E120" s="2" t="s">
        <v>159</v>
      </c>
      <c r="F120" s="222">
        <v>335000</v>
      </c>
      <c r="G120" s="266" t="s">
        <v>72</v>
      </c>
      <c r="H120" s="267"/>
      <c r="I120" s="194"/>
      <c r="J120" s="241"/>
      <c r="K120" s="223"/>
      <c r="L120" s="242"/>
      <c r="M120" s="241"/>
      <c r="N120" s="242"/>
      <c r="O120" s="241"/>
      <c r="P120" s="81"/>
    </row>
    <row r="121" spans="1:16" ht="15.75" customHeight="1">
      <c r="A121" s="350" t="s">
        <v>129</v>
      </c>
      <c r="B121" s="264"/>
      <c r="C121" s="264"/>
      <c r="D121" s="265"/>
      <c r="E121" s="2" t="s">
        <v>157</v>
      </c>
      <c r="F121" s="222">
        <v>336110</v>
      </c>
      <c r="G121" s="266" t="s">
        <v>72</v>
      </c>
      <c r="H121" s="267"/>
      <c r="I121" s="194"/>
      <c r="J121" s="10"/>
      <c r="K121" s="19"/>
      <c r="L121" s="242"/>
      <c r="M121" s="10"/>
      <c r="N121" s="242"/>
      <c r="O121" s="10"/>
      <c r="P121" s="81"/>
    </row>
    <row r="122" spans="1:16" ht="15.75" customHeight="1">
      <c r="A122" s="264" t="s">
        <v>359</v>
      </c>
      <c r="B122" s="264"/>
      <c r="C122" s="264"/>
      <c r="D122" s="265"/>
      <c r="E122" s="2" t="s">
        <v>360</v>
      </c>
      <c r="F122" s="222">
        <v>337000</v>
      </c>
      <c r="G122" s="266" t="s">
        <v>72</v>
      </c>
      <c r="H122" s="267"/>
      <c r="I122" s="194"/>
      <c r="J122" s="241"/>
      <c r="K122" s="223"/>
      <c r="L122" s="242"/>
      <c r="M122" s="241"/>
      <c r="N122" s="242"/>
      <c r="O122" s="241"/>
      <c r="P122" s="81"/>
    </row>
    <row r="123" spans="1:16">
      <c r="A123" s="1" t="s">
        <v>136</v>
      </c>
      <c r="B123" s="206"/>
      <c r="C123" s="206"/>
      <c r="D123" s="207"/>
      <c r="E123" s="2" t="s">
        <v>164</v>
      </c>
      <c r="F123" s="222">
        <v>338000</v>
      </c>
      <c r="G123" s="266" t="s">
        <v>72</v>
      </c>
      <c r="H123" s="267"/>
      <c r="I123" s="194"/>
      <c r="J123" s="241"/>
      <c r="K123" s="223"/>
      <c r="L123" s="242"/>
      <c r="M123" s="241"/>
      <c r="N123" s="242"/>
      <c r="O123" s="241"/>
      <c r="P123" s="194"/>
    </row>
    <row r="124" spans="1:16">
      <c r="A124" s="6" t="s">
        <v>361</v>
      </c>
      <c r="B124" s="26"/>
      <c r="C124" s="26"/>
      <c r="D124" s="473"/>
      <c r="E124" s="2" t="s">
        <v>157</v>
      </c>
      <c r="F124" s="222">
        <v>339000</v>
      </c>
      <c r="G124" s="266" t="s">
        <v>72</v>
      </c>
      <c r="H124" s="267"/>
      <c r="I124" s="194"/>
      <c r="J124" s="40"/>
      <c r="K124" s="223"/>
      <c r="L124" s="48"/>
      <c r="M124" s="361"/>
      <c r="N124" s="362"/>
      <c r="O124" s="273"/>
      <c r="P124" s="275"/>
    </row>
    <row r="125" spans="1:16">
      <c r="A125" s="4" t="s">
        <v>407</v>
      </c>
      <c r="B125" s="71"/>
      <c r="C125" s="71"/>
      <c r="D125" s="72"/>
      <c r="E125" s="8" t="s">
        <v>35</v>
      </c>
      <c r="F125" s="222"/>
      <c r="G125" s="266"/>
      <c r="H125" s="267"/>
      <c r="I125" s="175">
        <f t="shared" ref="I125:K126" si="0">I126</f>
        <v>0</v>
      </c>
      <c r="J125" s="439">
        <f t="shared" si="0"/>
        <v>1600</v>
      </c>
      <c r="K125" s="439">
        <f t="shared" si="0"/>
        <v>1650</v>
      </c>
      <c r="L125" s="77"/>
      <c r="M125" s="175">
        <f>M126</f>
        <v>1650</v>
      </c>
      <c r="N125" s="82"/>
      <c r="O125" s="439">
        <f>O126</f>
        <v>1650</v>
      </c>
      <c r="P125" s="77"/>
    </row>
    <row r="126" spans="1:16">
      <c r="A126" s="4" t="s">
        <v>332</v>
      </c>
      <c r="B126" s="71"/>
      <c r="C126" s="71"/>
      <c r="D126" s="72"/>
      <c r="E126" s="2"/>
      <c r="F126" s="7">
        <v>27</v>
      </c>
      <c r="G126" s="266" t="s">
        <v>72</v>
      </c>
      <c r="H126" s="267"/>
      <c r="I126" s="175">
        <f t="shared" si="0"/>
        <v>0</v>
      </c>
      <c r="J126" s="439">
        <f t="shared" si="0"/>
        <v>1600</v>
      </c>
      <c r="K126" s="3">
        <f t="shared" si="0"/>
        <v>1650</v>
      </c>
      <c r="L126" s="77"/>
      <c r="M126" s="175">
        <f>M127</f>
        <v>1650</v>
      </c>
      <c r="N126" s="82"/>
      <c r="O126" s="439">
        <f>O127</f>
        <v>1650</v>
      </c>
      <c r="P126" s="77"/>
    </row>
    <row r="127" spans="1:16">
      <c r="A127" s="6" t="s">
        <v>408</v>
      </c>
      <c r="B127" s="26"/>
      <c r="C127" s="26"/>
      <c r="D127" s="473"/>
      <c r="E127" s="2"/>
      <c r="F127" s="222">
        <v>272900</v>
      </c>
      <c r="G127" s="266" t="s">
        <v>72</v>
      </c>
      <c r="H127" s="267"/>
      <c r="I127" s="194">
        <v>0</v>
      </c>
      <c r="J127" s="134">
        <v>1600</v>
      </c>
      <c r="K127" s="223">
        <v>1650</v>
      </c>
      <c r="L127" s="50"/>
      <c r="M127" s="223">
        <v>1650</v>
      </c>
      <c r="N127" s="50"/>
      <c r="O127" s="223">
        <v>1650</v>
      </c>
      <c r="P127" s="50"/>
    </row>
    <row r="128" spans="1:16">
      <c r="A128" s="6"/>
      <c r="B128" s="26"/>
      <c r="C128" s="26"/>
      <c r="D128" s="473"/>
      <c r="E128" s="2"/>
      <c r="F128" s="222"/>
      <c r="G128" s="191"/>
      <c r="H128" s="192"/>
      <c r="I128" s="194"/>
      <c r="J128" s="134"/>
      <c r="K128" s="223"/>
      <c r="L128" s="50"/>
      <c r="M128" s="241"/>
      <c r="N128" s="242"/>
      <c r="O128" s="241"/>
      <c r="P128" s="242"/>
    </row>
    <row r="129" spans="1:16">
      <c r="A129" s="305" t="s">
        <v>297</v>
      </c>
      <c r="B129" s="342"/>
      <c r="C129" s="342"/>
      <c r="D129" s="306"/>
      <c r="E129" s="474">
        <v>99</v>
      </c>
      <c r="F129" s="7"/>
      <c r="G129" s="298" t="s">
        <v>72</v>
      </c>
      <c r="H129" s="298"/>
      <c r="I129" s="3">
        <f t="shared" ref="I129:K130" si="1">I130</f>
        <v>13603</v>
      </c>
      <c r="J129" s="3">
        <f t="shared" si="1"/>
        <v>34049.300000000003</v>
      </c>
      <c r="K129" s="439">
        <f t="shared" si="1"/>
        <v>23623.8</v>
      </c>
      <c r="L129" s="82"/>
      <c r="M129" s="475">
        <f>M130</f>
        <v>23159.3</v>
      </c>
      <c r="N129" s="128"/>
      <c r="O129" s="475">
        <f>O130</f>
        <v>22506</v>
      </c>
      <c r="P129" s="128"/>
    </row>
    <row r="130" spans="1:16">
      <c r="A130" s="305" t="s">
        <v>547</v>
      </c>
      <c r="B130" s="342"/>
      <c r="C130" s="342"/>
      <c r="D130" s="306"/>
      <c r="E130" s="437" t="s">
        <v>548</v>
      </c>
      <c r="F130" s="7"/>
      <c r="G130" s="276" t="s">
        <v>72</v>
      </c>
      <c r="H130" s="276"/>
      <c r="I130" s="3">
        <f t="shared" si="1"/>
        <v>13603</v>
      </c>
      <c r="J130" s="3">
        <f t="shared" si="1"/>
        <v>34049.300000000003</v>
      </c>
      <c r="K130" s="439">
        <f t="shared" si="1"/>
        <v>23623.8</v>
      </c>
      <c r="L130" s="82"/>
      <c r="M130" s="475">
        <f>M131</f>
        <v>23159.3</v>
      </c>
      <c r="N130" s="128"/>
      <c r="O130" s="475">
        <f>O131</f>
        <v>22506</v>
      </c>
      <c r="P130" s="128"/>
    </row>
    <row r="131" spans="1:16" ht="14.25" customHeight="1">
      <c r="A131" s="296" t="s">
        <v>498</v>
      </c>
      <c r="B131" s="383"/>
      <c r="C131" s="383"/>
      <c r="D131" s="297"/>
      <c r="E131" s="437" t="s">
        <v>548</v>
      </c>
      <c r="F131" s="126">
        <v>200000</v>
      </c>
      <c r="G131" s="298" t="s">
        <v>72</v>
      </c>
      <c r="H131" s="298"/>
      <c r="I131" s="476">
        <f>I184</f>
        <v>13603</v>
      </c>
      <c r="J131" s="476">
        <f>J184</f>
        <v>34049.300000000003</v>
      </c>
      <c r="K131" s="439">
        <f>K184</f>
        <v>23623.8</v>
      </c>
      <c r="L131" s="82"/>
      <c r="M131" s="439">
        <f t="shared" ref="M131" si="2">M184</f>
        <v>23159.3</v>
      </c>
      <c r="N131" s="82"/>
      <c r="O131" s="439">
        <f t="shared" ref="O131" si="3">O184</f>
        <v>22506</v>
      </c>
      <c r="P131" s="82"/>
    </row>
    <row r="132" spans="1:16" hidden="1">
      <c r="A132" s="296" t="s">
        <v>499</v>
      </c>
      <c r="B132" s="383"/>
      <c r="C132" s="383"/>
      <c r="D132" s="297"/>
      <c r="E132" s="94" t="s">
        <v>548</v>
      </c>
      <c r="F132" s="126">
        <v>210000</v>
      </c>
      <c r="G132" s="298" t="s">
        <v>72</v>
      </c>
      <c r="H132" s="298"/>
      <c r="I132" s="127"/>
      <c r="J132" s="127"/>
      <c r="K132" s="440"/>
      <c r="L132" s="441"/>
      <c r="M132" s="440"/>
      <c r="N132" s="441"/>
      <c r="O132" s="440"/>
      <c r="P132" s="441"/>
    </row>
    <row r="133" spans="1:16" hidden="1">
      <c r="A133" s="296" t="s">
        <v>147</v>
      </c>
      <c r="B133" s="383"/>
      <c r="C133" s="383"/>
      <c r="D133" s="297"/>
      <c r="E133" s="94" t="s">
        <v>548</v>
      </c>
      <c r="F133" s="477">
        <v>211000</v>
      </c>
      <c r="G133" s="298" t="s">
        <v>72</v>
      </c>
      <c r="H133" s="298"/>
      <c r="I133" s="127"/>
      <c r="J133" s="127"/>
      <c r="K133" s="440"/>
      <c r="L133" s="441"/>
      <c r="M133" s="440"/>
      <c r="N133" s="441"/>
      <c r="O133" s="440"/>
      <c r="P133" s="441"/>
    </row>
    <row r="134" spans="1:16" hidden="1">
      <c r="A134" s="294" t="s">
        <v>500</v>
      </c>
      <c r="B134" s="327"/>
      <c r="C134" s="327"/>
      <c r="D134" s="295"/>
      <c r="E134" s="94" t="s">
        <v>548</v>
      </c>
      <c r="F134" s="129">
        <v>211100</v>
      </c>
      <c r="G134" s="276" t="s">
        <v>72</v>
      </c>
      <c r="H134" s="276"/>
      <c r="I134" s="130"/>
      <c r="J134" s="130"/>
      <c r="K134" s="361"/>
      <c r="L134" s="362"/>
      <c r="M134" s="361"/>
      <c r="N134" s="362"/>
      <c r="O134" s="361"/>
      <c r="P134" s="362"/>
    </row>
    <row r="135" spans="1:16" hidden="1">
      <c r="A135" s="294" t="s">
        <v>125</v>
      </c>
      <c r="B135" s="327"/>
      <c r="C135" s="327"/>
      <c r="D135" s="295"/>
      <c r="E135" s="94" t="s">
        <v>548</v>
      </c>
      <c r="F135" s="129">
        <v>211110</v>
      </c>
      <c r="G135" s="276" t="s">
        <v>72</v>
      </c>
      <c r="H135" s="276"/>
      <c r="I135" s="130"/>
      <c r="J135" s="130"/>
      <c r="K135" s="361"/>
      <c r="L135" s="362"/>
      <c r="M135" s="478"/>
      <c r="N135" s="479"/>
      <c r="O135" s="478"/>
      <c r="P135" s="479"/>
    </row>
    <row r="136" spans="1:16" hidden="1">
      <c r="A136" s="294" t="s">
        <v>501</v>
      </c>
      <c r="B136" s="327"/>
      <c r="C136" s="327"/>
      <c r="D136" s="295"/>
      <c r="E136" s="94" t="s">
        <v>548</v>
      </c>
      <c r="F136" s="129">
        <v>211120</v>
      </c>
      <c r="G136" s="276" t="s">
        <v>72</v>
      </c>
      <c r="H136" s="276"/>
      <c r="I136" s="130"/>
      <c r="J136" s="130"/>
      <c r="K136" s="361"/>
      <c r="L136" s="362"/>
      <c r="M136" s="478"/>
      <c r="N136" s="479"/>
      <c r="O136" s="478"/>
      <c r="P136" s="479"/>
    </row>
    <row r="137" spans="1:16" ht="18" hidden="1" customHeight="1">
      <c r="A137" s="294" t="s">
        <v>502</v>
      </c>
      <c r="B137" s="327"/>
      <c r="C137" s="327"/>
      <c r="D137" s="295"/>
      <c r="E137" s="94" t="s">
        <v>548</v>
      </c>
      <c r="F137" s="129">
        <v>211130</v>
      </c>
      <c r="G137" s="276" t="s">
        <v>72</v>
      </c>
      <c r="H137" s="276"/>
      <c r="I137" s="130"/>
      <c r="J137" s="130"/>
      <c r="K137" s="361"/>
      <c r="L137" s="362"/>
      <c r="M137" s="478"/>
      <c r="N137" s="479"/>
      <c r="O137" s="478"/>
      <c r="P137" s="479"/>
    </row>
    <row r="138" spans="1:16" hidden="1">
      <c r="A138" s="294" t="s">
        <v>503</v>
      </c>
      <c r="B138" s="327"/>
      <c r="C138" s="327"/>
      <c r="D138" s="295"/>
      <c r="E138" s="94" t="s">
        <v>548</v>
      </c>
      <c r="F138" s="129">
        <v>211140</v>
      </c>
      <c r="G138" s="276" t="s">
        <v>72</v>
      </c>
      <c r="H138" s="276"/>
      <c r="I138" s="130"/>
      <c r="J138" s="130"/>
      <c r="K138" s="361"/>
      <c r="L138" s="362"/>
      <c r="M138" s="478"/>
      <c r="N138" s="479"/>
      <c r="O138" s="478"/>
      <c r="P138" s="479"/>
    </row>
    <row r="139" spans="1:16" hidden="1">
      <c r="A139" s="294" t="s">
        <v>546</v>
      </c>
      <c r="B139" s="327"/>
      <c r="C139" s="327"/>
      <c r="D139" s="295"/>
      <c r="E139" s="94" t="s">
        <v>548</v>
      </c>
      <c r="F139" s="131">
        <v>211150</v>
      </c>
      <c r="G139" s="276" t="s">
        <v>72</v>
      </c>
      <c r="H139" s="276"/>
      <c r="I139" s="130"/>
      <c r="J139" s="130"/>
      <c r="K139" s="361"/>
      <c r="L139" s="362"/>
      <c r="M139" s="478"/>
      <c r="N139" s="479"/>
      <c r="O139" s="478"/>
      <c r="P139" s="479"/>
    </row>
    <row r="140" spans="1:16" hidden="1">
      <c r="A140" s="294" t="s">
        <v>504</v>
      </c>
      <c r="B140" s="327"/>
      <c r="C140" s="327"/>
      <c r="D140" s="295"/>
      <c r="E140" s="94" t="s">
        <v>548</v>
      </c>
      <c r="F140" s="131">
        <v>211190</v>
      </c>
      <c r="G140" s="276" t="s">
        <v>72</v>
      </c>
      <c r="H140" s="276"/>
      <c r="I140" s="130"/>
      <c r="J140" s="130"/>
      <c r="K140" s="361"/>
      <c r="L140" s="362"/>
      <c r="M140" s="478"/>
      <c r="N140" s="479"/>
      <c r="O140" s="478"/>
      <c r="P140" s="479"/>
    </row>
    <row r="141" spans="1:16" hidden="1">
      <c r="A141" s="294" t="s">
        <v>505</v>
      </c>
      <c r="B141" s="327"/>
      <c r="C141" s="327"/>
      <c r="D141" s="295"/>
      <c r="E141" s="94" t="s">
        <v>548</v>
      </c>
      <c r="F141" s="131">
        <v>211200</v>
      </c>
      <c r="G141" s="276" t="s">
        <v>72</v>
      </c>
      <c r="H141" s="276"/>
      <c r="I141" s="130"/>
      <c r="J141" s="130"/>
      <c r="K141" s="361"/>
      <c r="L141" s="362"/>
      <c r="M141" s="478"/>
      <c r="N141" s="479"/>
      <c r="O141" s="478"/>
      <c r="P141" s="479"/>
    </row>
    <row r="142" spans="1:16" hidden="1">
      <c r="A142" s="294" t="s">
        <v>506</v>
      </c>
      <c r="B142" s="327"/>
      <c r="C142" s="327"/>
      <c r="D142" s="295"/>
      <c r="E142" s="94" t="s">
        <v>548</v>
      </c>
      <c r="F142" s="131">
        <v>211300</v>
      </c>
      <c r="G142" s="276" t="s">
        <v>72</v>
      </c>
      <c r="H142" s="276"/>
      <c r="I142" s="130"/>
      <c r="J142" s="130"/>
      <c r="K142" s="361"/>
      <c r="L142" s="362"/>
      <c r="M142" s="478"/>
      <c r="N142" s="479"/>
      <c r="O142" s="478"/>
      <c r="P142" s="479"/>
    </row>
    <row r="143" spans="1:16" hidden="1">
      <c r="A143" s="294" t="s">
        <v>543</v>
      </c>
      <c r="B143" s="327"/>
      <c r="C143" s="327"/>
      <c r="D143" s="295"/>
      <c r="E143" s="94" t="s">
        <v>548</v>
      </c>
      <c r="F143" s="131">
        <v>211310</v>
      </c>
      <c r="G143" s="276" t="s">
        <v>72</v>
      </c>
      <c r="H143" s="276"/>
      <c r="I143" s="130"/>
      <c r="J143" s="130"/>
      <c r="K143" s="361"/>
      <c r="L143" s="362"/>
      <c r="M143" s="478"/>
      <c r="N143" s="479"/>
      <c r="O143" s="478"/>
      <c r="P143" s="479"/>
    </row>
    <row r="144" spans="1:16" hidden="1">
      <c r="A144" s="294" t="s">
        <v>544</v>
      </c>
      <c r="B144" s="327"/>
      <c r="C144" s="327"/>
      <c r="D144" s="295"/>
      <c r="E144" s="94" t="s">
        <v>548</v>
      </c>
      <c r="F144" s="131">
        <v>211320</v>
      </c>
      <c r="G144" s="276" t="s">
        <v>72</v>
      </c>
      <c r="H144" s="276"/>
      <c r="I144" s="130"/>
      <c r="J144" s="130"/>
      <c r="K144" s="361"/>
      <c r="L144" s="362"/>
      <c r="M144" s="478"/>
      <c r="N144" s="479"/>
      <c r="O144" s="478"/>
      <c r="P144" s="479"/>
    </row>
    <row r="145" spans="1:16" ht="18" hidden="1" customHeight="1">
      <c r="A145" s="294" t="s">
        <v>507</v>
      </c>
      <c r="B145" s="327"/>
      <c r="C145" s="327"/>
      <c r="D145" s="295"/>
      <c r="E145" s="94" t="s">
        <v>548</v>
      </c>
      <c r="F145" s="131">
        <v>211330</v>
      </c>
      <c r="G145" s="276" t="s">
        <v>72</v>
      </c>
      <c r="H145" s="276"/>
      <c r="I145" s="130"/>
      <c r="J145" s="130"/>
      <c r="K145" s="361"/>
      <c r="L145" s="362"/>
      <c r="M145" s="478"/>
      <c r="N145" s="479"/>
      <c r="O145" s="478"/>
      <c r="P145" s="479"/>
    </row>
    <row r="146" spans="1:16" ht="18" hidden="1" customHeight="1">
      <c r="A146" s="294" t="s">
        <v>508</v>
      </c>
      <c r="B146" s="327"/>
      <c r="C146" s="327"/>
      <c r="D146" s="295"/>
      <c r="E146" s="94" t="s">
        <v>548</v>
      </c>
      <c r="F146" s="131">
        <v>211340</v>
      </c>
      <c r="G146" s="276" t="s">
        <v>72</v>
      </c>
      <c r="H146" s="276"/>
      <c r="I146" s="130"/>
      <c r="J146" s="130"/>
      <c r="K146" s="361"/>
      <c r="L146" s="362"/>
      <c r="M146" s="478"/>
      <c r="N146" s="479"/>
      <c r="O146" s="478"/>
      <c r="P146" s="479"/>
    </row>
    <row r="147" spans="1:16" ht="18" hidden="1" customHeight="1">
      <c r="A147" s="294" t="s">
        <v>545</v>
      </c>
      <c r="B147" s="327"/>
      <c r="C147" s="327"/>
      <c r="D147" s="295"/>
      <c r="E147" s="94" t="s">
        <v>548</v>
      </c>
      <c r="F147" s="131">
        <v>211350</v>
      </c>
      <c r="G147" s="276" t="s">
        <v>72</v>
      </c>
      <c r="H147" s="276"/>
      <c r="I147" s="130"/>
      <c r="J147" s="130"/>
      <c r="K147" s="361"/>
      <c r="L147" s="362"/>
      <c r="M147" s="478"/>
      <c r="N147" s="479"/>
      <c r="O147" s="478"/>
      <c r="P147" s="479"/>
    </row>
    <row r="148" spans="1:16" ht="18" hidden="1" customHeight="1">
      <c r="A148" s="294" t="s">
        <v>509</v>
      </c>
      <c r="B148" s="327"/>
      <c r="C148" s="327"/>
      <c r="D148" s="295"/>
      <c r="E148" s="94" t="s">
        <v>548</v>
      </c>
      <c r="F148" s="131">
        <v>211390</v>
      </c>
      <c r="G148" s="276" t="s">
        <v>72</v>
      </c>
      <c r="H148" s="276"/>
      <c r="I148" s="130"/>
      <c r="J148" s="130"/>
      <c r="K148" s="361"/>
      <c r="L148" s="362"/>
      <c r="M148" s="478"/>
      <c r="N148" s="479"/>
      <c r="O148" s="478"/>
      <c r="P148" s="479"/>
    </row>
    <row r="149" spans="1:16" ht="18" hidden="1" customHeight="1">
      <c r="A149" s="294" t="s">
        <v>510</v>
      </c>
      <c r="B149" s="327"/>
      <c r="C149" s="327"/>
      <c r="D149" s="295"/>
      <c r="E149" s="94" t="s">
        <v>548</v>
      </c>
      <c r="F149" s="131">
        <v>212000</v>
      </c>
      <c r="G149" s="276" t="s">
        <v>72</v>
      </c>
      <c r="H149" s="276"/>
      <c r="I149" s="130"/>
      <c r="J149" s="130"/>
      <c r="K149" s="361"/>
      <c r="L149" s="362"/>
      <c r="M149" s="361"/>
      <c r="N149" s="362"/>
      <c r="O149" s="361"/>
      <c r="P149" s="362"/>
    </row>
    <row r="150" spans="1:16" ht="18" hidden="1" customHeight="1">
      <c r="A150" s="294" t="s">
        <v>511</v>
      </c>
      <c r="B150" s="327"/>
      <c r="C150" s="327"/>
      <c r="D150" s="295"/>
      <c r="E150" s="94" t="s">
        <v>548</v>
      </c>
      <c r="F150" s="131">
        <v>212100</v>
      </c>
      <c r="G150" s="276" t="s">
        <v>72</v>
      </c>
      <c r="H150" s="276"/>
      <c r="I150" s="130"/>
      <c r="J150" s="130"/>
      <c r="K150" s="361"/>
      <c r="L150" s="362"/>
      <c r="M150" s="478"/>
      <c r="N150" s="479"/>
      <c r="O150" s="478"/>
      <c r="P150" s="479"/>
    </row>
    <row r="151" spans="1:16" ht="18" hidden="1" customHeight="1">
      <c r="A151" s="294" t="s">
        <v>512</v>
      </c>
      <c r="B151" s="327"/>
      <c r="C151" s="327"/>
      <c r="D151" s="295"/>
      <c r="E151" s="94" t="s">
        <v>548</v>
      </c>
      <c r="F151" s="131">
        <v>212200</v>
      </c>
      <c r="G151" s="276" t="s">
        <v>72</v>
      </c>
      <c r="H151" s="276"/>
      <c r="I151" s="130"/>
      <c r="J151" s="130"/>
      <c r="K151" s="361"/>
      <c r="L151" s="362"/>
      <c r="M151" s="478"/>
      <c r="N151" s="479"/>
      <c r="O151" s="478"/>
      <c r="P151" s="479"/>
    </row>
    <row r="152" spans="1:16" ht="18" hidden="1" customHeight="1">
      <c r="A152" s="294" t="s">
        <v>513</v>
      </c>
      <c r="B152" s="327"/>
      <c r="C152" s="327"/>
      <c r="D152" s="295"/>
      <c r="E152" s="94" t="s">
        <v>548</v>
      </c>
      <c r="F152" s="131">
        <v>212210</v>
      </c>
      <c r="G152" s="276" t="s">
        <v>72</v>
      </c>
      <c r="H152" s="276"/>
      <c r="I152" s="130"/>
      <c r="J152" s="130"/>
      <c r="K152" s="361"/>
      <c r="L152" s="362"/>
      <c r="M152" s="478"/>
      <c r="N152" s="479"/>
      <c r="O152" s="478"/>
      <c r="P152" s="479"/>
    </row>
    <row r="153" spans="1:16" ht="18" hidden="1" customHeight="1">
      <c r="A153" s="296" t="s">
        <v>514</v>
      </c>
      <c r="B153" s="383"/>
      <c r="C153" s="383"/>
      <c r="D153" s="297"/>
      <c r="E153" s="94" t="s">
        <v>548</v>
      </c>
      <c r="F153" s="126">
        <v>220000</v>
      </c>
      <c r="G153" s="298" t="s">
        <v>72</v>
      </c>
      <c r="H153" s="298"/>
      <c r="I153" s="127"/>
      <c r="J153" s="127"/>
      <c r="K153" s="440"/>
      <c r="L153" s="441"/>
      <c r="M153" s="440"/>
      <c r="N153" s="441"/>
      <c r="O153" s="440"/>
      <c r="P153" s="441"/>
    </row>
    <row r="154" spans="1:16" ht="18" hidden="1" customHeight="1">
      <c r="A154" s="294" t="s">
        <v>515</v>
      </c>
      <c r="B154" s="327"/>
      <c r="C154" s="327"/>
      <c r="D154" s="295"/>
      <c r="E154" s="94" t="s">
        <v>548</v>
      </c>
      <c r="F154" s="131">
        <v>222000</v>
      </c>
      <c r="G154" s="276" t="s">
        <v>72</v>
      </c>
      <c r="H154" s="276"/>
      <c r="I154" s="130"/>
      <c r="J154" s="130"/>
      <c r="K154" s="361"/>
      <c r="L154" s="362"/>
      <c r="M154" s="478"/>
      <c r="N154" s="479"/>
      <c r="O154" s="478"/>
      <c r="P154" s="479"/>
    </row>
    <row r="155" spans="1:16" ht="18" hidden="1" customHeight="1">
      <c r="A155" s="294" t="s">
        <v>516</v>
      </c>
      <c r="B155" s="327"/>
      <c r="C155" s="327"/>
      <c r="D155" s="295"/>
      <c r="E155" s="94" t="s">
        <v>548</v>
      </c>
      <c r="F155" s="131">
        <v>222100</v>
      </c>
      <c r="G155" s="276" t="s">
        <v>72</v>
      </c>
      <c r="H155" s="276"/>
      <c r="I155" s="130"/>
      <c r="J155" s="130"/>
      <c r="K155" s="361"/>
      <c r="L155" s="362"/>
      <c r="M155" s="478"/>
      <c r="N155" s="479"/>
      <c r="O155" s="478"/>
      <c r="P155" s="479"/>
    </row>
    <row r="156" spans="1:16" ht="18" hidden="1" customHeight="1">
      <c r="A156" s="294" t="s">
        <v>175</v>
      </c>
      <c r="B156" s="327"/>
      <c r="C156" s="327"/>
      <c r="D156" s="295"/>
      <c r="E156" s="94" t="s">
        <v>548</v>
      </c>
      <c r="F156" s="131">
        <v>222110</v>
      </c>
      <c r="G156" s="276" t="s">
        <v>72</v>
      </c>
      <c r="H156" s="276"/>
      <c r="I156" s="130"/>
      <c r="J156" s="130"/>
      <c r="K156" s="361"/>
      <c r="L156" s="362"/>
      <c r="M156" s="478"/>
      <c r="N156" s="479"/>
      <c r="O156" s="478"/>
      <c r="P156" s="479"/>
    </row>
    <row r="157" spans="1:16" ht="18" hidden="1" customHeight="1">
      <c r="A157" s="294" t="s">
        <v>174</v>
      </c>
      <c r="B157" s="327"/>
      <c r="C157" s="327"/>
      <c r="D157" s="295"/>
      <c r="E157" s="94" t="s">
        <v>548</v>
      </c>
      <c r="F157" s="131">
        <v>222120</v>
      </c>
      <c r="G157" s="276" t="s">
        <v>72</v>
      </c>
      <c r="H157" s="276"/>
      <c r="I157" s="130"/>
      <c r="J157" s="130"/>
      <c r="K157" s="361"/>
      <c r="L157" s="362"/>
      <c r="M157" s="478"/>
      <c r="N157" s="479"/>
      <c r="O157" s="478"/>
      <c r="P157" s="479"/>
    </row>
    <row r="158" spans="1:16" s="66" customFormat="1" ht="18" hidden="1" customHeight="1">
      <c r="A158" s="294" t="s">
        <v>176</v>
      </c>
      <c r="B158" s="327"/>
      <c r="C158" s="327"/>
      <c r="D158" s="295"/>
      <c r="E158" s="94" t="s">
        <v>548</v>
      </c>
      <c r="F158" s="131">
        <v>222130</v>
      </c>
      <c r="G158" s="276" t="s">
        <v>72</v>
      </c>
      <c r="H158" s="276"/>
      <c r="I158" s="130"/>
      <c r="J158" s="130"/>
      <c r="K158" s="361"/>
      <c r="L158" s="362"/>
      <c r="M158" s="478"/>
      <c r="N158" s="479"/>
      <c r="O158" s="478"/>
      <c r="P158" s="479"/>
    </row>
    <row r="159" spans="1:16" s="66" customFormat="1" ht="18" hidden="1" customHeight="1">
      <c r="A159" s="294" t="s">
        <v>517</v>
      </c>
      <c r="B159" s="327"/>
      <c r="C159" s="327"/>
      <c r="D159" s="295"/>
      <c r="E159" s="94" t="s">
        <v>548</v>
      </c>
      <c r="F159" s="131">
        <v>222140</v>
      </c>
      <c r="G159" s="276" t="s">
        <v>72</v>
      </c>
      <c r="H159" s="276"/>
      <c r="I159" s="130"/>
      <c r="J159" s="130"/>
      <c r="K159" s="361"/>
      <c r="L159" s="362"/>
      <c r="M159" s="478"/>
      <c r="N159" s="479"/>
      <c r="O159" s="478"/>
      <c r="P159" s="479"/>
    </row>
    <row r="160" spans="1:16" s="66" customFormat="1" ht="18" hidden="1" customHeight="1">
      <c r="A160" s="294" t="s">
        <v>518</v>
      </c>
      <c r="B160" s="327"/>
      <c r="C160" s="327"/>
      <c r="D160" s="295"/>
      <c r="E160" s="94" t="s">
        <v>548</v>
      </c>
      <c r="F160" s="131">
        <v>222190</v>
      </c>
      <c r="G160" s="276" t="s">
        <v>72</v>
      </c>
      <c r="H160" s="276"/>
      <c r="I160" s="130"/>
      <c r="J160" s="130"/>
      <c r="K160" s="361"/>
      <c r="L160" s="362"/>
      <c r="M160" s="478"/>
      <c r="N160" s="479"/>
      <c r="O160" s="478"/>
      <c r="P160" s="479"/>
    </row>
    <row r="161" spans="1:16" s="66" customFormat="1" ht="18" hidden="1" customHeight="1">
      <c r="A161" s="294" t="s">
        <v>519</v>
      </c>
      <c r="B161" s="327"/>
      <c r="C161" s="327"/>
      <c r="D161" s="295"/>
      <c r="E161" s="94" t="s">
        <v>548</v>
      </c>
      <c r="F161" s="131">
        <v>222200</v>
      </c>
      <c r="G161" s="276" t="s">
        <v>72</v>
      </c>
      <c r="H161" s="276"/>
      <c r="I161" s="130"/>
      <c r="J161" s="130"/>
      <c r="K161" s="361"/>
      <c r="L161" s="362"/>
      <c r="M161" s="478"/>
      <c r="N161" s="479"/>
      <c r="O161" s="478"/>
      <c r="P161" s="479"/>
    </row>
    <row r="162" spans="1:16" hidden="1">
      <c r="A162" s="294" t="s">
        <v>520</v>
      </c>
      <c r="B162" s="327"/>
      <c r="C162" s="327"/>
      <c r="D162" s="295"/>
      <c r="E162" s="94" t="s">
        <v>548</v>
      </c>
      <c r="F162" s="131">
        <v>222210</v>
      </c>
      <c r="G162" s="276" t="s">
        <v>72</v>
      </c>
      <c r="H162" s="276"/>
      <c r="I162" s="130"/>
      <c r="J162" s="130"/>
      <c r="K162" s="361"/>
      <c r="L162" s="362"/>
      <c r="M162" s="478"/>
      <c r="N162" s="479"/>
      <c r="O162" s="478"/>
      <c r="P162" s="479"/>
    </row>
    <row r="163" spans="1:16" ht="18" hidden="1" customHeight="1">
      <c r="A163" s="294" t="s">
        <v>521</v>
      </c>
      <c r="B163" s="327"/>
      <c r="C163" s="327"/>
      <c r="D163" s="295"/>
      <c r="E163" s="94" t="s">
        <v>548</v>
      </c>
      <c r="F163" s="131">
        <v>222220</v>
      </c>
      <c r="G163" s="276" t="s">
        <v>72</v>
      </c>
      <c r="H163" s="276"/>
      <c r="I163" s="130"/>
      <c r="J163" s="130"/>
      <c r="K163" s="361"/>
      <c r="L163" s="362"/>
      <c r="M163" s="478"/>
      <c r="N163" s="479"/>
      <c r="O163" s="478"/>
      <c r="P163" s="479"/>
    </row>
    <row r="164" spans="1:16" hidden="1">
      <c r="A164" s="294" t="s">
        <v>522</v>
      </c>
      <c r="B164" s="327"/>
      <c r="C164" s="327"/>
      <c r="D164" s="295"/>
      <c r="E164" s="94" t="s">
        <v>548</v>
      </c>
      <c r="F164" s="131">
        <v>222300</v>
      </c>
      <c r="G164" s="276" t="s">
        <v>72</v>
      </c>
      <c r="H164" s="276"/>
      <c r="I164" s="130"/>
      <c r="J164" s="130"/>
      <c r="K164" s="361"/>
      <c r="L164" s="362"/>
      <c r="M164" s="478"/>
      <c r="N164" s="479"/>
      <c r="O164" s="478"/>
      <c r="P164" s="479"/>
    </row>
    <row r="165" spans="1:16" hidden="1">
      <c r="A165" s="294" t="s">
        <v>133</v>
      </c>
      <c r="B165" s="327"/>
      <c r="C165" s="327"/>
      <c r="D165" s="295"/>
      <c r="E165" s="94" t="s">
        <v>548</v>
      </c>
      <c r="F165" s="131">
        <v>222400</v>
      </c>
      <c r="G165" s="276" t="s">
        <v>72</v>
      </c>
      <c r="H165" s="276"/>
      <c r="I165" s="130"/>
      <c r="J165" s="130"/>
      <c r="K165" s="361"/>
      <c r="L165" s="362"/>
      <c r="M165" s="478"/>
      <c r="N165" s="479"/>
      <c r="O165" s="478"/>
      <c r="P165" s="479"/>
    </row>
    <row r="166" spans="1:16" hidden="1">
      <c r="A166" s="294" t="s">
        <v>523</v>
      </c>
      <c r="B166" s="327"/>
      <c r="C166" s="327"/>
      <c r="D166" s="295"/>
      <c r="E166" s="94" t="s">
        <v>548</v>
      </c>
      <c r="F166" s="131">
        <v>222500</v>
      </c>
      <c r="G166" s="276" t="s">
        <v>72</v>
      </c>
      <c r="H166" s="276"/>
      <c r="I166" s="130"/>
      <c r="J166" s="130"/>
      <c r="K166" s="361"/>
      <c r="L166" s="362"/>
      <c r="M166" s="478"/>
      <c r="N166" s="479"/>
      <c r="O166" s="478"/>
      <c r="P166" s="479"/>
    </row>
    <row r="167" spans="1:16" hidden="1">
      <c r="A167" s="294" t="s">
        <v>122</v>
      </c>
      <c r="B167" s="327"/>
      <c r="C167" s="327"/>
      <c r="D167" s="295"/>
      <c r="E167" s="94" t="s">
        <v>548</v>
      </c>
      <c r="F167" s="131">
        <v>222600</v>
      </c>
      <c r="G167" s="276" t="s">
        <v>72</v>
      </c>
      <c r="H167" s="276"/>
      <c r="I167" s="130"/>
      <c r="J167" s="130"/>
      <c r="K167" s="361"/>
      <c r="L167" s="362"/>
      <c r="M167" s="478"/>
      <c r="N167" s="479"/>
      <c r="O167" s="478"/>
      <c r="P167" s="479"/>
    </row>
    <row r="168" spans="1:16" hidden="1">
      <c r="A168" s="294" t="s">
        <v>524</v>
      </c>
      <c r="B168" s="327"/>
      <c r="C168" s="327"/>
      <c r="D168" s="295"/>
      <c r="E168" s="94" t="s">
        <v>548</v>
      </c>
      <c r="F168" s="131">
        <v>222700</v>
      </c>
      <c r="G168" s="276" t="s">
        <v>72</v>
      </c>
      <c r="H168" s="276"/>
      <c r="I168" s="130"/>
      <c r="J168" s="130"/>
      <c r="K168" s="361"/>
      <c r="L168" s="362"/>
      <c r="M168" s="478"/>
      <c r="N168" s="479"/>
      <c r="O168" s="478"/>
      <c r="P168" s="479"/>
    </row>
    <row r="169" spans="1:16" hidden="1">
      <c r="A169" s="294" t="s">
        <v>525</v>
      </c>
      <c r="B169" s="327"/>
      <c r="C169" s="327"/>
      <c r="D169" s="295"/>
      <c r="E169" s="94" t="s">
        <v>548</v>
      </c>
      <c r="F169" s="131">
        <v>222710</v>
      </c>
      <c r="G169" s="276" t="s">
        <v>72</v>
      </c>
      <c r="H169" s="276"/>
      <c r="I169" s="130"/>
      <c r="J169" s="130"/>
      <c r="K169" s="361"/>
      <c r="L169" s="362"/>
      <c r="M169" s="478"/>
      <c r="N169" s="479"/>
      <c r="O169" s="478"/>
      <c r="P169" s="479"/>
    </row>
    <row r="170" spans="1:16" hidden="1">
      <c r="A170" s="294" t="s">
        <v>526</v>
      </c>
      <c r="B170" s="327"/>
      <c r="C170" s="327"/>
      <c r="D170" s="295"/>
      <c r="E170" s="94" t="s">
        <v>548</v>
      </c>
      <c r="F170" s="131">
        <v>222720</v>
      </c>
      <c r="G170" s="276" t="s">
        <v>72</v>
      </c>
      <c r="H170" s="276"/>
      <c r="I170" s="130"/>
      <c r="J170" s="130"/>
      <c r="K170" s="361"/>
      <c r="L170" s="362"/>
      <c r="M170" s="478"/>
      <c r="N170" s="479"/>
      <c r="O170" s="478"/>
      <c r="P170" s="479"/>
    </row>
    <row r="171" spans="1:16" hidden="1">
      <c r="A171" s="294" t="s">
        <v>527</v>
      </c>
      <c r="B171" s="327"/>
      <c r="C171" s="327"/>
      <c r="D171" s="295"/>
      <c r="E171" s="94" t="s">
        <v>548</v>
      </c>
      <c r="F171" s="131">
        <v>222800</v>
      </c>
      <c r="G171" s="276" t="s">
        <v>72</v>
      </c>
      <c r="H171" s="276"/>
      <c r="I171" s="130"/>
      <c r="J171" s="130"/>
      <c r="K171" s="361"/>
      <c r="L171" s="362"/>
      <c r="M171" s="478"/>
      <c r="N171" s="479"/>
      <c r="O171" s="478"/>
      <c r="P171" s="479"/>
    </row>
    <row r="172" spans="1:16" ht="18" hidden="1" customHeight="1">
      <c r="A172" s="294" t="s">
        <v>527</v>
      </c>
      <c r="B172" s="327"/>
      <c r="C172" s="327"/>
      <c r="D172" s="295"/>
      <c r="E172" s="94" t="s">
        <v>548</v>
      </c>
      <c r="F172" s="131">
        <v>222810</v>
      </c>
      <c r="G172" s="276" t="s">
        <v>72</v>
      </c>
      <c r="H172" s="276"/>
      <c r="I172" s="130"/>
      <c r="J172" s="130"/>
      <c r="K172" s="361"/>
      <c r="L172" s="362"/>
      <c r="M172" s="478"/>
      <c r="N172" s="479"/>
      <c r="O172" s="478"/>
      <c r="P172" s="479"/>
    </row>
    <row r="173" spans="1:16" hidden="1">
      <c r="A173" s="294" t="s">
        <v>528</v>
      </c>
      <c r="B173" s="327"/>
      <c r="C173" s="327"/>
      <c r="D173" s="295"/>
      <c r="E173" s="94" t="s">
        <v>548</v>
      </c>
      <c r="F173" s="131">
        <v>222820</v>
      </c>
      <c r="G173" s="276" t="s">
        <v>72</v>
      </c>
      <c r="H173" s="276"/>
      <c r="I173" s="130"/>
      <c r="J173" s="130"/>
      <c r="K173" s="361"/>
      <c r="L173" s="362"/>
      <c r="M173" s="478"/>
      <c r="N173" s="479"/>
      <c r="O173" s="478"/>
      <c r="P173" s="479"/>
    </row>
    <row r="174" spans="1:16" hidden="1">
      <c r="A174" s="294" t="s">
        <v>529</v>
      </c>
      <c r="B174" s="327"/>
      <c r="C174" s="327"/>
      <c r="D174" s="295"/>
      <c r="E174" s="94" t="s">
        <v>548</v>
      </c>
      <c r="F174" s="131">
        <v>222900</v>
      </c>
      <c r="G174" s="276" t="s">
        <v>72</v>
      </c>
      <c r="H174" s="276"/>
      <c r="I174" s="130"/>
      <c r="J174" s="130"/>
      <c r="K174" s="361"/>
      <c r="L174" s="362"/>
      <c r="M174" s="478"/>
      <c r="N174" s="479"/>
      <c r="O174" s="478"/>
      <c r="P174" s="479"/>
    </row>
    <row r="175" spans="1:16" hidden="1">
      <c r="A175" s="294" t="s">
        <v>530</v>
      </c>
      <c r="B175" s="327"/>
      <c r="C175" s="327"/>
      <c r="D175" s="295"/>
      <c r="E175" s="94" t="s">
        <v>548</v>
      </c>
      <c r="F175" s="131">
        <v>222910</v>
      </c>
      <c r="G175" s="276" t="s">
        <v>72</v>
      </c>
      <c r="H175" s="276"/>
      <c r="I175" s="130"/>
      <c r="J175" s="130"/>
      <c r="K175" s="361"/>
      <c r="L175" s="362"/>
      <c r="M175" s="478"/>
      <c r="N175" s="479"/>
      <c r="O175" s="478"/>
      <c r="P175" s="479"/>
    </row>
    <row r="176" spans="1:16" hidden="1">
      <c r="A176" s="294" t="s">
        <v>531</v>
      </c>
      <c r="B176" s="327"/>
      <c r="C176" s="327"/>
      <c r="D176" s="295"/>
      <c r="E176" s="94" t="s">
        <v>548</v>
      </c>
      <c r="F176" s="131">
        <v>222920</v>
      </c>
      <c r="G176" s="276" t="s">
        <v>72</v>
      </c>
      <c r="H176" s="276"/>
      <c r="I176" s="130"/>
      <c r="J176" s="130"/>
      <c r="K176" s="361"/>
      <c r="L176" s="362"/>
      <c r="M176" s="478"/>
      <c r="N176" s="479"/>
      <c r="O176" s="478"/>
      <c r="P176" s="479"/>
    </row>
    <row r="177" spans="1:16" hidden="1">
      <c r="A177" s="294" t="s">
        <v>532</v>
      </c>
      <c r="B177" s="327"/>
      <c r="C177" s="327"/>
      <c r="D177" s="295"/>
      <c r="E177" s="94" t="s">
        <v>548</v>
      </c>
      <c r="F177" s="131">
        <v>222930</v>
      </c>
      <c r="G177" s="276" t="s">
        <v>72</v>
      </c>
      <c r="H177" s="276"/>
      <c r="I177" s="130"/>
      <c r="J177" s="130"/>
      <c r="K177" s="361"/>
      <c r="L177" s="362"/>
      <c r="M177" s="478"/>
      <c r="N177" s="479"/>
      <c r="O177" s="478"/>
      <c r="P177" s="479"/>
    </row>
    <row r="178" spans="1:16" hidden="1">
      <c r="A178" s="294" t="s">
        <v>183</v>
      </c>
      <c r="B178" s="327"/>
      <c r="C178" s="327"/>
      <c r="D178" s="295"/>
      <c r="E178" s="94" t="s">
        <v>548</v>
      </c>
      <c r="F178" s="131">
        <v>222940</v>
      </c>
      <c r="G178" s="276" t="s">
        <v>72</v>
      </c>
      <c r="H178" s="276"/>
      <c r="I178" s="130"/>
      <c r="J178" s="130"/>
      <c r="K178" s="361"/>
      <c r="L178" s="362"/>
      <c r="M178" s="478"/>
      <c r="N178" s="479"/>
      <c r="O178" s="478"/>
      <c r="P178" s="479"/>
    </row>
    <row r="179" spans="1:16" hidden="1">
      <c r="A179" s="294" t="s">
        <v>533</v>
      </c>
      <c r="B179" s="327"/>
      <c r="C179" s="327"/>
      <c r="D179" s="295"/>
      <c r="E179" s="94" t="s">
        <v>548</v>
      </c>
      <c r="F179" s="131">
        <v>222950</v>
      </c>
      <c r="G179" s="276" t="s">
        <v>72</v>
      </c>
      <c r="H179" s="276"/>
      <c r="I179" s="130"/>
      <c r="J179" s="130"/>
      <c r="K179" s="361"/>
      <c r="L179" s="362"/>
      <c r="M179" s="478"/>
      <c r="N179" s="479"/>
      <c r="O179" s="478"/>
      <c r="P179" s="479"/>
    </row>
    <row r="180" spans="1:16" hidden="1">
      <c r="A180" s="294" t="s">
        <v>356</v>
      </c>
      <c r="B180" s="327"/>
      <c r="C180" s="327"/>
      <c r="D180" s="295"/>
      <c r="E180" s="94" t="s">
        <v>548</v>
      </c>
      <c r="F180" s="131">
        <v>222960</v>
      </c>
      <c r="G180" s="276" t="s">
        <v>72</v>
      </c>
      <c r="H180" s="276"/>
      <c r="I180" s="130"/>
      <c r="J180" s="130"/>
      <c r="K180" s="361"/>
      <c r="L180" s="362"/>
      <c r="M180" s="478"/>
      <c r="N180" s="479"/>
      <c r="O180" s="478"/>
      <c r="P180" s="479"/>
    </row>
    <row r="181" spans="1:16" hidden="1">
      <c r="A181" s="294" t="s">
        <v>305</v>
      </c>
      <c r="B181" s="327"/>
      <c r="C181" s="327"/>
      <c r="D181" s="295"/>
      <c r="E181" s="94" t="s">
        <v>548</v>
      </c>
      <c r="F181" s="131">
        <v>222970</v>
      </c>
      <c r="G181" s="276" t="s">
        <v>72</v>
      </c>
      <c r="H181" s="276"/>
      <c r="I181" s="130"/>
      <c r="J181" s="130"/>
      <c r="K181" s="361"/>
      <c r="L181" s="362"/>
      <c r="M181" s="478"/>
      <c r="N181" s="479"/>
      <c r="O181" s="478"/>
      <c r="P181" s="479"/>
    </row>
    <row r="182" spans="1:16" hidden="1">
      <c r="A182" s="294" t="s">
        <v>534</v>
      </c>
      <c r="B182" s="327"/>
      <c r="C182" s="327"/>
      <c r="D182" s="295"/>
      <c r="E182" s="94" t="s">
        <v>548</v>
      </c>
      <c r="F182" s="131">
        <v>222980</v>
      </c>
      <c r="G182" s="276" t="s">
        <v>72</v>
      </c>
      <c r="H182" s="276"/>
      <c r="I182" s="130"/>
      <c r="J182" s="130"/>
      <c r="K182" s="361"/>
      <c r="L182" s="362"/>
      <c r="M182" s="478"/>
      <c r="N182" s="479"/>
      <c r="O182" s="478"/>
      <c r="P182" s="479"/>
    </row>
    <row r="183" spans="1:16" hidden="1">
      <c r="A183" s="294" t="s">
        <v>406</v>
      </c>
      <c r="B183" s="327"/>
      <c r="C183" s="327"/>
      <c r="D183" s="295"/>
      <c r="E183" s="94" t="s">
        <v>548</v>
      </c>
      <c r="F183" s="131">
        <v>222990</v>
      </c>
      <c r="G183" s="276" t="s">
        <v>72</v>
      </c>
      <c r="H183" s="276"/>
      <c r="I183" s="130"/>
      <c r="J183" s="130"/>
      <c r="K183" s="361"/>
      <c r="L183" s="362"/>
      <c r="M183" s="478"/>
      <c r="N183" s="479"/>
      <c r="O183" s="478"/>
      <c r="P183" s="479"/>
    </row>
    <row r="184" spans="1:16">
      <c r="A184" s="296" t="s">
        <v>535</v>
      </c>
      <c r="B184" s="383"/>
      <c r="C184" s="383"/>
      <c r="D184" s="297"/>
      <c r="E184" s="94" t="s">
        <v>548</v>
      </c>
      <c r="F184" s="126">
        <v>270000</v>
      </c>
      <c r="G184" s="298" t="s">
        <v>72</v>
      </c>
      <c r="H184" s="298"/>
      <c r="I184" s="127">
        <f>I186</f>
        <v>13603</v>
      </c>
      <c r="J184" s="127">
        <f>J186</f>
        <v>34049.300000000003</v>
      </c>
      <c r="K184" s="439">
        <f>K186</f>
        <v>23623.8</v>
      </c>
      <c r="L184" s="82"/>
      <c r="M184" s="439">
        <f t="shared" ref="M184" si="4">M186</f>
        <v>23159.3</v>
      </c>
      <c r="N184" s="82"/>
      <c r="O184" s="439">
        <f t="shared" ref="O184" si="5">O186</f>
        <v>22506</v>
      </c>
      <c r="P184" s="82"/>
    </row>
    <row r="185" spans="1:16">
      <c r="A185" s="294" t="s">
        <v>536</v>
      </c>
      <c r="B185" s="327"/>
      <c r="C185" s="327"/>
      <c r="D185" s="295"/>
      <c r="E185" s="94" t="s">
        <v>548</v>
      </c>
      <c r="F185" s="131">
        <v>271000</v>
      </c>
      <c r="G185" s="276" t="s">
        <v>72</v>
      </c>
      <c r="H185" s="276"/>
      <c r="I185" s="130"/>
      <c r="J185" s="130"/>
      <c r="K185" s="134"/>
      <c r="L185" s="50"/>
      <c r="M185" s="480"/>
      <c r="N185" s="150"/>
      <c r="O185" s="480"/>
      <c r="P185" s="150"/>
    </row>
    <row r="186" spans="1:16">
      <c r="A186" s="296" t="s">
        <v>537</v>
      </c>
      <c r="B186" s="383"/>
      <c r="C186" s="383"/>
      <c r="D186" s="297"/>
      <c r="E186" s="94" t="s">
        <v>548</v>
      </c>
      <c r="F186" s="132">
        <v>272000</v>
      </c>
      <c r="G186" s="298" t="s">
        <v>72</v>
      </c>
      <c r="H186" s="298"/>
      <c r="I186" s="481">
        <f>I187+I188</f>
        <v>13603</v>
      </c>
      <c r="J186" s="481">
        <f>J187+J188</f>
        <v>34049.300000000003</v>
      </c>
      <c r="K186" s="439">
        <f>K187+K188</f>
        <v>23623.8</v>
      </c>
      <c r="L186" s="82"/>
      <c r="M186" s="439">
        <f t="shared" ref="M186" si="6">M187+M188</f>
        <v>23159.3</v>
      </c>
      <c r="N186" s="82"/>
      <c r="O186" s="439">
        <f t="shared" ref="O186" si="7">O187+O188</f>
        <v>22506</v>
      </c>
      <c r="P186" s="82"/>
    </row>
    <row r="187" spans="1:16">
      <c r="A187" s="294" t="s">
        <v>538</v>
      </c>
      <c r="B187" s="327"/>
      <c r="C187" s="327"/>
      <c r="D187" s="295"/>
      <c r="E187" s="94" t="s">
        <v>548</v>
      </c>
      <c r="F187" s="133">
        <v>272300</v>
      </c>
      <c r="G187" s="298" t="s">
        <v>72</v>
      </c>
      <c r="H187" s="298"/>
      <c r="I187" s="222">
        <v>10541.1</v>
      </c>
      <c r="J187" s="482">
        <v>24198</v>
      </c>
      <c r="K187" s="134">
        <v>16845</v>
      </c>
      <c r="L187" s="50"/>
      <c r="M187" s="134">
        <v>16515</v>
      </c>
      <c r="N187" s="50"/>
      <c r="O187" s="134">
        <v>16050</v>
      </c>
      <c r="P187" s="50"/>
    </row>
    <row r="188" spans="1:16">
      <c r="A188" s="294" t="s">
        <v>539</v>
      </c>
      <c r="B188" s="327"/>
      <c r="C188" s="327"/>
      <c r="D188" s="295"/>
      <c r="E188" s="94" t="s">
        <v>548</v>
      </c>
      <c r="F188" s="131">
        <v>272500</v>
      </c>
      <c r="G188" s="276" t="s">
        <v>72</v>
      </c>
      <c r="H188" s="276"/>
      <c r="I188" s="222">
        <v>3061.9</v>
      </c>
      <c r="J188" s="130">
        <v>9851.2999999999993</v>
      </c>
      <c r="K188" s="134">
        <v>6778.8</v>
      </c>
      <c r="L188" s="50"/>
      <c r="M188" s="480">
        <v>6644.3</v>
      </c>
      <c r="N188" s="150"/>
      <c r="O188" s="480">
        <v>6456</v>
      </c>
      <c r="P188" s="150"/>
    </row>
    <row r="189" spans="1:16">
      <c r="A189" s="483"/>
      <c r="B189" s="484"/>
      <c r="C189" s="484"/>
      <c r="D189" s="485"/>
      <c r="E189" s="486"/>
      <c r="F189" s="487"/>
      <c r="G189" s="488"/>
      <c r="H189" s="489"/>
      <c r="I189" s="490"/>
      <c r="J189" s="491"/>
      <c r="K189" s="492"/>
      <c r="L189" s="493"/>
      <c r="M189" s="494"/>
      <c r="N189" s="495"/>
      <c r="O189" s="494"/>
      <c r="P189" s="495"/>
    </row>
    <row r="192" spans="1:16" ht="23.25" customHeight="1">
      <c r="A192" s="248" t="s">
        <v>636</v>
      </c>
      <c r="B192" s="249"/>
      <c r="C192" s="249"/>
      <c r="D192" s="249"/>
      <c r="E192" s="249"/>
      <c r="F192" s="249"/>
      <c r="G192" s="249"/>
      <c r="H192" s="249"/>
      <c r="I192" s="249"/>
      <c r="J192" s="249"/>
      <c r="K192" s="249"/>
      <c r="L192" s="249"/>
      <c r="M192" s="249"/>
      <c r="N192" s="249"/>
      <c r="O192" s="249"/>
      <c r="P192" s="250"/>
    </row>
    <row r="193" spans="1:16" ht="23.25" customHeight="1">
      <c r="A193" s="251" t="s">
        <v>612</v>
      </c>
      <c r="B193" s="252"/>
      <c r="C193" s="252"/>
      <c r="D193" s="252"/>
      <c r="E193" s="252"/>
      <c r="F193" s="252"/>
      <c r="G193" s="252"/>
      <c r="H193" s="252"/>
      <c r="I193" s="252"/>
      <c r="J193" s="252"/>
      <c r="K193" s="252"/>
      <c r="L193" s="252"/>
      <c r="M193" s="252"/>
      <c r="N193" s="252"/>
      <c r="O193" s="252"/>
      <c r="P193" s="253"/>
    </row>
    <row r="194" spans="1:16" ht="23.25" customHeight="1">
      <c r="A194" s="251" t="s">
        <v>613</v>
      </c>
      <c r="B194" s="252"/>
      <c r="C194" s="252"/>
      <c r="D194" s="252"/>
      <c r="E194" s="252"/>
      <c r="F194" s="252"/>
      <c r="G194" s="252"/>
      <c r="H194" s="252"/>
      <c r="I194" s="252"/>
      <c r="J194" s="252"/>
      <c r="K194" s="252"/>
      <c r="L194" s="252"/>
      <c r="M194" s="252"/>
      <c r="N194" s="252"/>
      <c r="O194" s="252"/>
      <c r="P194" s="253"/>
    </row>
    <row r="195" spans="1:16">
      <c r="A195" s="254" t="s">
        <v>101</v>
      </c>
      <c r="B195" s="255"/>
      <c r="C195" s="255"/>
      <c r="D195" s="255"/>
      <c r="E195" s="255"/>
      <c r="F195" s="255"/>
      <c r="G195" s="255"/>
      <c r="H195" s="255"/>
      <c r="I195" s="255"/>
      <c r="J195" s="255"/>
      <c r="K195" s="255"/>
      <c r="L195" s="255"/>
      <c r="M195" s="255"/>
      <c r="N195" s="255"/>
      <c r="O195" s="255"/>
      <c r="P195" s="256"/>
    </row>
    <row r="197" spans="1:16">
      <c r="A197" s="257" t="s">
        <v>472</v>
      </c>
      <c r="B197" s="257"/>
      <c r="C197" s="257"/>
      <c r="D197" s="257"/>
      <c r="E197" s="257"/>
      <c r="F197" s="257"/>
      <c r="G197" s="257"/>
      <c r="H197" s="257"/>
      <c r="I197" s="257"/>
      <c r="J197" s="257"/>
      <c r="K197" s="257"/>
      <c r="L197" s="257"/>
      <c r="M197" s="257"/>
      <c r="N197" s="257"/>
      <c r="O197" s="257"/>
      <c r="P197" s="257"/>
    </row>
  </sheetData>
  <mergeCells count="496">
    <mergeCell ref="A89:D89"/>
    <mergeCell ref="A88:D88"/>
    <mergeCell ref="G131:H131"/>
    <mergeCell ref="C74:I74"/>
    <mergeCell ref="A72:A74"/>
    <mergeCell ref="C77:I77"/>
    <mergeCell ref="C81:I81"/>
    <mergeCell ref="A75:A77"/>
    <mergeCell ref="A78:A81"/>
    <mergeCell ref="A90:D90"/>
    <mergeCell ref="G89:H89"/>
    <mergeCell ref="G115:H115"/>
    <mergeCell ref="G91:H91"/>
    <mergeCell ref="G105:H105"/>
    <mergeCell ref="G109:H109"/>
    <mergeCell ref="G106:H106"/>
    <mergeCell ref="G107:H107"/>
    <mergeCell ref="G108:H108"/>
    <mergeCell ref="G94:H94"/>
    <mergeCell ref="G95:H95"/>
    <mergeCell ref="G98:H98"/>
    <mergeCell ref="G96:H96"/>
    <mergeCell ref="G97:H97"/>
    <mergeCell ref="A85:D85"/>
    <mergeCell ref="G129:H129"/>
    <mergeCell ref="A143:D143"/>
    <mergeCell ref="A144:D144"/>
    <mergeCell ref="A145:D145"/>
    <mergeCell ref="G141:H141"/>
    <mergeCell ref="G142:H142"/>
    <mergeCell ref="G143:H143"/>
    <mergeCell ref="G144:H144"/>
    <mergeCell ref="G145:H145"/>
    <mergeCell ref="A129:D129"/>
    <mergeCell ref="A142:D142"/>
    <mergeCell ref="A131:D131"/>
    <mergeCell ref="A132:D132"/>
    <mergeCell ref="A130:D130"/>
    <mergeCell ref="A133:D133"/>
    <mergeCell ref="A134:D134"/>
    <mergeCell ref="A135:D135"/>
    <mergeCell ref="G135:H135"/>
    <mergeCell ref="A138:D138"/>
    <mergeCell ref="G138:H138"/>
    <mergeCell ref="A136:D136"/>
    <mergeCell ref="A139:D139"/>
    <mergeCell ref="G139:H139"/>
    <mergeCell ref="G133:H133"/>
    <mergeCell ref="O124:P124"/>
    <mergeCell ref="M124:N124"/>
    <mergeCell ref="G124:H124"/>
    <mergeCell ref="G123:H123"/>
    <mergeCell ref="G122:H122"/>
    <mergeCell ref="G121:H121"/>
    <mergeCell ref="G120:H120"/>
    <mergeCell ref="G119:H119"/>
    <mergeCell ref="G88:H88"/>
    <mergeCell ref="G100:H100"/>
    <mergeCell ref="G102:H102"/>
    <mergeCell ref="G103:H103"/>
    <mergeCell ref="G104:H104"/>
    <mergeCell ref="G112:H112"/>
    <mergeCell ref="G110:H110"/>
    <mergeCell ref="G118:H118"/>
    <mergeCell ref="K133:L133"/>
    <mergeCell ref="M133:N133"/>
    <mergeCell ref="O133:P133"/>
    <mergeCell ref="K134:L134"/>
    <mergeCell ref="M134:N134"/>
    <mergeCell ref="O134:P134"/>
    <mergeCell ref="K135:L135"/>
    <mergeCell ref="M135:N135"/>
    <mergeCell ref="O135:P135"/>
    <mergeCell ref="G134:H134"/>
    <mergeCell ref="O84:P84"/>
    <mergeCell ref="K83:L83"/>
    <mergeCell ref="M83:N83"/>
    <mergeCell ref="G111:H111"/>
    <mergeCell ref="G87:H87"/>
    <mergeCell ref="G92:H92"/>
    <mergeCell ref="G93:H93"/>
    <mergeCell ref="G101:H101"/>
    <mergeCell ref="G132:H132"/>
    <mergeCell ref="K132:L132"/>
    <mergeCell ref="M132:N132"/>
    <mergeCell ref="O132:P132"/>
    <mergeCell ref="G130:H130"/>
    <mergeCell ref="G83:H83"/>
    <mergeCell ref="G125:H125"/>
    <mergeCell ref="G126:H126"/>
    <mergeCell ref="G127:H127"/>
    <mergeCell ref="G116:H116"/>
    <mergeCell ref="G117:H117"/>
    <mergeCell ref="G84:H84"/>
    <mergeCell ref="K84:L84"/>
    <mergeCell ref="M84:N84"/>
    <mergeCell ref="G99:H99"/>
    <mergeCell ref="A154:D154"/>
    <mergeCell ref="A151:D151"/>
    <mergeCell ref="A152:D152"/>
    <mergeCell ref="A153:D153"/>
    <mergeCell ref="A150:D150"/>
    <mergeCell ref="A149:D149"/>
    <mergeCell ref="A147:D147"/>
    <mergeCell ref="A148:D148"/>
    <mergeCell ref="G147:H147"/>
    <mergeCell ref="G149:H149"/>
    <mergeCell ref="G152:H152"/>
    <mergeCell ref="G86:H86"/>
    <mergeCell ref="A87:D87"/>
    <mergeCell ref="C78:I78"/>
    <mergeCell ref="C79:I79"/>
    <mergeCell ref="A82:P82"/>
    <mergeCell ref="A83:D84"/>
    <mergeCell ref="O59:P59"/>
    <mergeCell ref="A53:B53"/>
    <mergeCell ref="I53:J53"/>
    <mergeCell ref="A55:B55"/>
    <mergeCell ref="I55:J55"/>
    <mergeCell ref="A54:B54"/>
    <mergeCell ref="I54:J54"/>
    <mergeCell ref="C73:I73"/>
    <mergeCell ref="C75:I75"/>
    <mergeCell ref="C76:I76"/>
    <mergeCell ref="A69:P69"/>
    <mergeCell ref="A70:A71"/>
    <mergeCell ref="B70:B71"/>
    <mergeCell ref="C70:I71"/>
    <mergeCell ref="J70:J71"/>
    <mergeCell ref="C72:I72"/>
    <mergeCell ref="C80:I80"/>
    <mergeCell ref="O83:P83"/>
    <mergeCell ref="E83:F83"/>
    <mergeCell ref="E45:F45"/>
    <mergeCell ref="A39:C39"/>
    <mergeCell ref="O60:P60"/>
    <mergeCell ref="D67:P67"/>
    <mergeCell ref="A61:B61"/>
    <mergeCell ref="C61:N61"/>
    <mergeCell ref="O61:P61"/>
    <mergeCell ref="A62:B62"/>
    <mergeCell ref="A66:C66"/>
    <mergeCell ref="O62:P62"/>
    <mergeCell ref="A64:P64"/>
    <mergeCell ref="C62:F62"/>
    <mergeCell ref="A65:C65"/>
    <mergeCell ref="D65:P65"/>
    <mergeCell ref="D66:P66"/>
    <mergeCell ref="A67:C67"/>
    <mergeCell ref="E43:F43"/>
    <mergeCell ref="E44:F44"/>
    <mergeCell ref="A29:B29"/>
    <mergeCell ref="A26:B26"/>
    <mergeCell ref="A30:B30"/>
    <mergeCell ref="G30:H30"/>
    <mergeCell ref="A31:B31"/>
    <mergeCell ref="G31:H31"/>
    <mergeCell ref="E38:F38"/>
    <mergeCell ref="G38:H38"/>
    <mergeCell ref="C49:H49"/>
    <mergeCell ref="E39:F39"/>
    <mergeCell ref="G39:H39"/>
    <mergeCell ref="A40:C40"/>
    <mergeCell ref="E40:F40"/>
    <mergeCell ref="G40:H40"/>
    <mergeCell ref="E42:F42"/>
    <mergeCell ref="G42:H42"/>
    <mergeCell ref="G45:H45"/>
    <mergeCell ref="A41:C41"/>
    <mergeCell ref="E41:F41"/>
    <mergeCell ref="G41:H41"/>
    <mergeCell ref="A42:C42"/>
    <mergeCell ref="A36:P36"/>
    <mergeCell ref="A37:C38"/>
    <mergeCell ref="D37:F37"/>
    <mergeCell ref="N1:P1"/>
    <mergeCell ref="E2:J2"/>
    <mergeCell ref="D3:L3"/>
    <mergeCell ref="A6:C6"/>
    <mergeCell ref="D6:O6"/>
    <mergeCell ref="K34:L34"/>
    <mergeCell ref="G24:H24"/>
    <mergeCell ref="G29:H29"/>
    <mergeCell ref="G26:H26"/>
    <mergeCell ref="G23:H23"/>
    <mergeCell ref="A8:C8"/>
    <mergeCell ref="D8:O8"/>
    <mergeCell ref="G22:H22"/>
    <mergeCell ref="K22:L22"/>
    <mergeCell ref="A25:B25"/>
    <mergeCell ref="G25:H25"/>
    <mergeCell ref="A32:B32"/>
    <mergeCell ref="G32:H32"/>
    <mergeCell ref="A27:B27"/>
    <mergeCell ref="G27:H27"/>
    <mergeCell ref="A28:B28"/>
    <mergeCell ref="G28:H28"/>
    <mergeCell ref="A33:B33"/>
    <mergeCell ref="G33:H33"/>
    <mergeCell ref="G18:H18"/>
    <mergeCell ref="A12:D13"/>
    <mergeCell ref="E12:F12"/>
    <mergeCell ref="G12:H12"/>
    <mergeCell ref="K13:L13"/>
    <mergeCell ref="M13:N13"/>
    <mergeCell ref="M12:N12"/>
    <mergeCell ref="K23:L23"/>
    <mergeCell ref="M23:N23"/>
    <mergeCell ref="M22:N22"/>
    <mergeCell ref="A17:D17"/>
    <mergeCell ref="G17:H17"/>
    <mergeCell ref="A15:D15"/>
    <mergeCell ref="G16:H16"/>
    <mergeCell ref="A7:C7"/>
    <mergeCell ref="D7:O7"/>
    <mergeCell ref="A86:D86"/>
    <mergeCell ref="O23:P23"/>
    <mergeCell ref="A10:P10"/>
    <mergeCell ref="C22:F22"/>
    <mergeCell ref="A24:B24"/>
    <mergeCell ref="O22:P22"/>
    <mergeCell ref="K37:M37"/>
    <mergeCell ref="G43:H43"/>
    <mergeCell ref="A44:C44"/>
    <mergeCell ref="A14:D14"/>
    <mergeCell ref="G14:H14"/>
    <mergeCell ref="A20:D20"/>
    <mergeCell ref="G20:H20"/>
    <mergeCell ref="A22:B23"/>
    <mergeCell ref="K12:L12"/>
    <mergeCell ref="O12:P12"/>
    <mergeCell ref="A19:D19"/>
    <mergeCell ref="G19:H19"/>
    <mergeCell ref="G13:H13"/>
    <mergeCell ref="O13:P13"/>
    <mergeCell ref="G15:H15"/>
    <mergeCell ref="A34:B34"/>
    <mergeCell ref="G34:H34"/>
    <mergeCell ref="I49:J50"/>
    <mergeCell ref="G37:J37"/>
    <mergeCell ref="A60:B60"/>
    <mergeCell ref="C60:N60"/>
    <mergeCell ref="A51:B51"/>
    <mergeCell ref="I51:J51"/>
    <mergeCell ref="A59:B59"/>
    <mergeCell ref="C59:N59"/>
    <mergeCell ref="A56:B56"/>
    <mergeCell ref="I56:J56"/>
    <mergeCell ref="A57:B57"/>
    <mergeCell ref="A58:P58"/>
    <mergeCell ref="A52:B52"/>
    <mergeCell ref="I52:J52"/>
    <mergeCell ref="N37:P37"/>
    <mergeCell ref="A46:C46"/>
    <mergeCell ref="A48:P48"/>
    <mergeCell ref="A49:B50"/>
    <mergeCell ref="A43:C43"/>
    <mergeCell ref="E46:F46"/>
    <mergeCell ref="G46:H46"/>
    <mergeCell ref="G44:H44"/>
    <mergeCell ref="A45:C45"/>
    <mergeCell ref="K136:L136"/>
    <mergeCell ref="M136:N136"/>
    <mergeCell ref="O136:P136"/>
    <mergeCell ref="A137:D137"/>
    <mergeCell ref="G137:H137"/>
    <mergeCell ref="K137:L137"/>
    <mergeCell ref="M137:N137"/>
    <mergeCell ref="O137:P137"/>
    <mergeCell ref="K138:L138"/>
    <mergeCell ref="M138:N138"/>
    <mergeCell ref="O138:P138"/>
    <mergeCell ref="G136:H136"/>
    <mergeCell ref="K139:L139"/>
    <mergeCell ref="M139:N139"/>
    <mergeCell ref="O139:P139"/>
    <mergeCell ref="A140:D140"/>
    <mergeCell ref="G140:H140"/>
    <mergeCell ref="K140:L140"/>
    <mergeCell ref="M140:N140"/>
    <mergeCell ref="O140:P140"/>
    <mergeCell ref="K141:L141"/>
    <mergeCell ref="M141:N141"/>
    <mergeCell ref="O141:P141"/>
    <mergeCell ref="A141:D141"/>
    <mergeCell ref="K142:L142"/>
    <mergeCell ref="M142:N142"/>
    <mergeCell ref="O142:P142"/>
    <mergeCell ref="K143:L143"/>
    <mergeCell ref="M143:N143"/>
    <mergeCell ref="O143:P143"/>
    <mergeCell ref="K144:L144"/>
    <mergeCell ref="M144:N144"/>
    <mergeCell ref="O144:P144"/>
    <mergeCell ref="K145:L145"/>
    <mergeCell ref="M145:N145"/>
    <mergeCell ref="O145:P145"/>
    <mergeCell ref="A146:D146"/>
    <mergeCell ref="G146:H146"/>
    <mergeCell ref="K146:L146"/>
    <mergeCell ref="M146:N146"/>
    <mergeCell ref="O146:P146"/>
    <mergeCell ref="G148:H148"/>
    <mergeCell ref="K148:L148"/>
    <mergeCell ref="M148:N148"/>
    <mergeCell ref="O148:P148"/>
    <mergeCell ref="K147:L147"/>
    <mergeCell ref="M147:N147"/>
    <mergeCell ref="O147:P147"/>
    <mergeCell ref="K149:L149"/>
    <mergeCell ref="M149:N149"/>
    <mergeCell ref="O149:P149"/>
    <mergeCell ref="G150:H150"/>
    <mergeCell ref="K150:L150"/>
    <mergeCell ref="M150:N150"/>
    <mergeCell ref="O150:P150"/>
    <mergeCell ref="G151:H151"/>
    <mergeCell ref="K151:L151"/>
    <mergeCell ref="M151:N151"/>
    <mergeCell ref="O151:P151"/>
    <mergeCell ref="K152:L152"/>
    <mergeCell ref="M152:N152"/>
    <mergeCell ref="O152:P152"/>
    <mergeCell ref="G153:H153"/>
    <mergeCell ref="K153:L153"/>
    <mergeCell ref="M153:N153"/>
    <mergeCell ref="O153:P153"/>
    <mergeCell ref="G154:H154"/>
    <mergeCell ref="K154:L154"/>
    <mergeCell ref="M154:N154"/>
    <mergeCell ref="O154:P154"/>
    <mergeCell ref="G155:H155"/>
    <mergeCell ref="K155:L155"/>
    <mergeCell ref="M155:N155"/>
    <mergeCell ref="O155:P155"/>
    <mergeCell ref="G156:H156"/>
    <mergeCell ref="K156:L156"/>
    <mergeCell ref="M156:N156"/>
    <mergeCell ref="O156:P156"/>
    <mergeCell ref="A157:D157"/>
    <mergeCell ref="G157:H157"/>
    <mergeCell ref="K157:L157"/>
    <mergeCell ref="M157:N157"/>
    <mergeCell ref="O157:P157"/>
    <mergeCell ref="A155:D155"/>
    <mergeCell ref="A156:D156"/>
    <mergeCell ref="A158:D158"/>
    <mergeCell ref="G158:H158"/>
    <mergeCell ref="K158:L158"/>
    <mergeCell ref="M158:N158"/>
    <mergeCell ref="O158:P158"/>
    <mergeCell ref="A159:D159"/>
    <mergeCell ref="G159:H159"/>
    <mergeCell ref="K159:L159"/>
    <mergeCell ref="M159:N159"/>
    <mergeCell ref="O159:P159"/>
    <mergeCell ref="A160:D160"/>
    <mergeCell ref="G160:H160"/>
    <mergeCell ref="K160:L160"/>
    <mergeCell ref="M160:N160"/>
    <mergeCell ref="O160:P160"/>
    <mergeCell ref="A161:D161"/>
    <mergeCell ref="G161:H161"/>
    <mergeCell ref="K161:L161"/>
    <mergeCell ref="M161:N161"/>
    <mergeCell ref="O161:P161"/>
    <mergeCell ref="A162:D162"/>
    <mergeCell ref="G162:H162"/>
    <mergeCell ref="K162:L162"/>
    <mergeCell ref="M162:N162"/>
    <mergeCell ref="O162:P162"/>
    <mergeCell ref="A163:D163"/>
    <mergeCell ref="G163:H163"/>
    <mergeCell ref="K163:L163"/>
    <mergeCell ref="M163:N163"/>
    <mergeCell ref="O163:P163"/>
    <mergeCell ref="A164:D164"/>
    <mergeCell ref="G164:H164"/>
    <mergeCell ref="K164:L164"/>
    <mergeCell ref="M164:N164"/>
    <mergeCell ref="O164:P164"/>
    <mergeCell ref="A165:D165"/>
    <mergeCell ref="G165:H165"/>
    <mergeCell ref="K165:L165"/>
    <mergeCell ref="M165:N165"/>
    <mergeCell ref="O165:P165"/>
    <mergeCell ref="A166:D166"/>
    <mergeCell ref="G166:H166"/>
    <mergeCell ref="K166:L166"/>
    <mergeCell ref="M166:N166"/>
    <mergeCell ref="O166:P166"/>
    <mergeCell ref="A167:D167"/>
    <mergeCell ref="G167:H167"/>
    <mergeCell ref="K167:L167"/>
    <mergeCell ref="M167:N167"/>
    <mergeCell ref="O167:P167"/>
    <mergeCell ref="A168:D168"/>
    <mergeCell ref="G168:H168"/>
    <mergeCell ref="K168:L168"/>
    <mergeCell ref="M168:N168"/>
    <mergeCell ref="O168:P168"/>
    <mergeCell ref="A169:D169"/>
    <mergeCell ref="G169:H169"/>
    <mergeCell ref="K169:L169"/>
    <mergeCell ref="M169:N169"/>
    <mergeCell ref="O169:P169"/>
    <mergeCell ref="A170:D170"/>
    <mergeCell ref="G170:H170"/>
    <mergeCell ref="K170:L170"/>
    <mergeCell ref="M170:N170"/>
    <mergeCell ref="O170:P170"/>
    <mergeCell ref="A171:D171"/>
    <mergeCell ref="G171:H171"/>
    <mergeCell ref="K171:L171"/>
    <mergeCell ref="M171:N171"/>
    <mergeCell ref="O171:P171"/>
    <mergeCell ref="A172:D172"/>
    <mergeCell ref="G172:H172"/>
    <mergeCell ref="K172:L172"/>
    <mergeCell ref="M172:N172"/>
    <mergeCell ref="O172:P172"/>
    <mergeCell ref="A173:D173"/>
    <mergeCell ref="G173:H173"/>
    <mergeCell ref="K173:L173"/>
    <mergeCell ref="M173:N173"/>
    <mergeCell ref="O173:P173"/>
    <mergeCell ref="A174:D174"/>
    <mergeCell ref="G174:H174"/>
    <mergeCell ref="K174:L174"/>
    <mergeCell ref="M174:N174"/>
    <mergeCell ref="O174:P174"/>
    <mergeCell ref="A175:D175"/>
    <mergeCell ref="G175:H175"/>
    <mergeCell ref="K175:L175"/>
    <mergeCell ref="M175:N175"/>
    <mergeCell ref="O175:P175"/>
    <mergeCell ref="A176:D176"/>
    <mergeCell ref="G176:H176"/>
    <mergeCell ref="K176:L176"/>
    <mergeCell ref="M176:N176"/>
    <mergeCell ref="O176:P176"/>
    <mergeCell ref="A177:D177"/>
    <mergeCell ref="G177:H177"/>
    <mergeCell ref="K177:L177"/>
    <mergeCell ref="M177:N177"/>
    <mergeCell ref="O177:P177"/>
    <mergeCell ref="A178:D178"/>
    <mergeCell ref="G178:H178"/>
    <mergeCell ref="K178:L178"/>
    <mergeCell ref="M178:N178"/>
    <mergeCell ref="O178:P178"/>
    <mergeCell ref="A179:D179"/>
    <mergeCell ref="G179:H179"/>
    <mergeCell ref="K179:L179"/>
    <mergeCell ref="M179:N179"/>
    <mergeCell ref="O179:P179"/>
    <mergeCell ref="O182:P182"/>
    <mergeCell ref="A183:D183"/>
    <mergeCell ref="G183:H183"/>
    <mergeCell ref="K183:L183"/>
    <mergeCell ref="M183:N183"/>
    <mergeCell ref="O183:P183"/>
    <mergeCell ref="A180:D180"/>
    <mergeCell ref="G180:H180"/>
    <mergeCell ref="K180:L180"/>
    <mergeCell ref="M180:N180"/>
    <mergeCell ref="O180:P180"/>
    <mergeCell ref="A181:D181"/>
    <mergeCell ref="G181:H181"/>
    <mergeCell ref="K181:L181"/>
    <mergeCell ref="M181:N181"/>
    <mergeCell ref="O181:P181"/>
    <mergeCell ref="A195:P195"/>
    <mergeCell ref="A197:P197"/>
    <mergeCell ref="A114:D114"/>
    <mergeCell ref="A120:D120"/>
    <mergeCell ref="A122:D122"/>
    <mergeCell ref="A121:D121"/>
    <mergeCell ref="A188:D188"/>
    <mergeCell ref="G188:H188"/>
    <mergeCell ref="G189:H189"/>
    <mergeCell ref="A192:P192"/>
    <mergeCell ref="A193:P193"/>
    <mergeCell ref="A194:P194"/>
    <mergeCell ref="A186:D186"/>
    <mergeCell ref="G186:H186"/>
    <mergeCell ref="A187:D187"/>
    <mergeCell ref="G187:H187"/>
    <mergeCell ref="A184:D184"/>
    <mergeCell ref="G184:H184"/>
    <mergeCell ref="A185:D185"/>
    <mergeCell ref="G185:H185"/>
    <mergeCell ref="A182:D182"/>
    <mergeCell ref="G182:H182"/>
    <mergeCell ref="K182:L182"/>
    <mergeCell ref="M182:N182"/>
  </mergeCells>
  <phoneticPr fontId="12" type="noConversion"/>
  <printOptions horizontalCentered="1"/>
  <pageMargins left="0" right="0" top="0" bottom="0" header="0" footer="0"/>
  <pageSetup paperSize="9" scale="59" orientation="portrait" r:id="rId1"/>
  <rowBreaks count="1" manualBreakCount="1">
    <brk id="66" max="15" man="1"/>
  </rowBreaks>
</worksheet>
</file>

<file path=xl/worksheets/sheet13.xml><?xml version="1.0" encoding="utf-8"?>
<worksheet xmlns="http://schemas.openxmlformats.org/spreadsheetml/2006/main" xmlns:r="http://schemas.openxmlformats.org/officeDocument/2006/relationships">
  <sheetPr>
    <tabColor rgb="FFFFC000"/>
  </sheetPr>
  <dimension ref="A1:U247"/>
  <sheetViews>
    <sheetView showZeros="0" tabSelected="1" zoomScaleNormal="100" zoomScaleSheetLayoutView="79" workbookViewId="0">
      <selection activeCell="W19" sqref="W19"/>
    </sheetView>
  </sheetViews>
  <sheetFormatPr defaultColWidth="8.85546875" defaultRowHeight="15.75"/>
  <cols>
    <col min="1" max="1" width="13.7109375" style="46" customWidth="1"/>
    <col min="2" max="2" width="12.28515625" style="46" customWidth="1"/>
    <col min="3" max="3" width="8.28515625" style="46" customWidth="1"/>
    <col min="4" max="4" width="16.140625" style="46" customWidth="1"/>
    <col min="5" max="5" width="9.7109375" style="89" customWidth="1"/>
    <col min="6" max="6" width="8" style="46" customWidth="1"/>
    <col min="7" max="7" width="7.140625" style="46" customWidth="1"/>
    <col min="8" max="8" width="6.28515625" style="46" customWidth="1"/>
    <col min="9" max="9" width="11.5703125" style="46" customWidth="1"/>
    <col min="10" max="10" width="10.42578125" style="46" customWidth="1"/>
    <col min="11" max="11" width="10.140625" style="46" customWidth="1"/>
    <col min="12" max="12" width="8.42578125" style="46" customWidth="1"/>
    <col min="13" max="13" width="10.5703125" style="46" customWidth="1"/>
    <col min="14" max="14" width="8.85546875" style="46" customWidth="1"/>
    <col min="15" max="15" width="9.7109375" style="46" customWidth="1"/>
    <col min="16" max="16" width="8.7109375" style="46" customWidth="1"/>
    <col min="17" max="17" width="1.85546875" style="46" customWidth="1"/>
    <col min="18" max="21" width="8.85546875" style="46" hidden="1" customWidth="1"/>
    <col min="22" max="16384" width="8.85546875" style="46"/>
  </cols>
  <sheetData>
    <row r="1" spans="1:16">
      <c r="N1" s="283" t="s">
        <v>53</v>
      </c>
      <c r="O1" s="283"/>
      <c r="P1" s="283"/>
    </row>
    <row r="2" spans="1:16" ht="18.75">
      <c r="E2" s="284" t="s">
        <v>85</v>
      </c>
      <c r="F2" s="284"/>
      <c r="G2" s="284"/>
      <c r="H2" s="284"/>
      <c r="I2" s="284"/>
      <c r="J2" s="284"/>
    </row>
    <row r="3" spans="1:16" ht="18.75">
      <c r="D3" s="284" t="s">
        <v>586</v>
      </c>
      <c r="E3" s="284"/>
      <c r="F3" s="284"/>
      <c r="G3" s="284"/>
      <c r="H3" s="284"/>
      <c r="I3" s="284"/>
      <c r="J3" s="284"/>
      <c r="K3" s="284"/>
      <c r="L3" s="284"/>
    </row>
    <row r="4" spans="1:16" ht="18.75">
      <c r="D4" s="231"/>
      <c r="E4" s="90"/>
      <c r="F4" s="231"/>
      <c r="G4" s="231"/>
      <c r="H4" s="231"/>
      <c r="I4" s="231"/>
      <c r="J4" s="231"/>
      <c r="K4" s="231"/>
      <c r="L4" s="231"/>
    </row>
    <row r="5" spans="1:16">
      <c r="P5" s="47" t="s">
        <v>58</v>
      </c>
    </row>
    <row r="6" spans="1:16" ht="23.45" customHeight="1">
      <c r="A6" s="281" t="s">
        <v>86</v>
      </c>
      <c r="B6" s="281"/>
      <c r="C6" s="281"/>
      <c r="D6" s="285" t="s">
        <v>118</v>
      </c>
      <c r="E6" s="286"/>
      <c r="F6" s="286"/>
      <c r="G6" s="286"/>
      <c r="H6" s="286"/>
      <c r="I6" s="286"/>
      <c r="J6" s="286"/>
      <c r="K6" s="286"/>
      <c r="L6" s="286"/>
      <c r="M6" s="286"/>
      <c r="N6" s="286"/>
      <c r="O6" s="287"/>
      <c r="P6" s="2" t="s">
        <v>230</v>
      </c>
    </row>
    <row r="7" spans="1:16" ht="23.45" customHeight="1">
      <c r="A7" s="281" t="s">
        <v>87</v>
      </c>
      <c r="B7" s="281"/>
      <c r="C7" s="281"/>
      <c r="D7" s="282" t="s">
        <v>582</v>
      </c>
      <c r="E7" s="282"/>
      <c r="F7" s="282"/>
      <c r="G7" s="282"/>
      <c r="H7" s="282"/>
      <c r="I7" s="282"/>
      <c r="J7" s="282"/>
      <c r="K7" s="282"/>
      <c r="L7" s="282"/>
      <c r="M7" s="282"/>
      <c r="N7" s="282"/>
      <c r="O7" s="282"/>
      <c r="P7" s="2" t="s">
        <v>486</v>
      </c>
    </row>
    <row r="8" spans="1:16" ht="23.45" customHeight="1">
      <c r="A8" s="281" t="s">
        <v>88</v>
      </c>
      <c r="B8" s="281"/>
      <c r="C8" s="281"/>
      <c r="D8" s="276"/>
      <c r="E8" s="276"/>
      <c r="F8" s="276"/>
      <c r="G8" s="276"/>
      <c r="H8" s="276"/>
      <c r="I8" s="276"/>
      <c r="J8" s="276"/>
      <c r="K8" s="276"/>
      <c r="L8" s="276"/>
      <c r="M8" s="276"/>
      <c r="N8" s="276"/>
      <c r="O8" s="276"/>
      <c r="P8" s="208"/>
    </row>
    <row r="9" spans="1:16">
      <c r="A9" s="110"/>
      <c r="B9" s="96"/>
      <c r="C9" s="96"/>
      <c r="D9" s="96"/>
      <c r="E9" s="496"/>
      <c r="F9" s="96"/>
      <c r="G9" s="96"/>
      <c r="H9" s="96"/>
      <c r="I9" s="96"/>
      <c r="J9" s="96"/>
      <c r="K9" s="96"/>
      <c r="L9" s="96"/>
      <c r="M9" s="96"/>
      <c r="N9" s="96"/>
      <c r="O9" s="96"/>
      <c r="P9" s="138"/>
    </row>
    <row r="10" spans="1:16">
      <c r="A10" s="285" t="s">
        <v>466</v>
      </c>
      <c r="B10" s="286"/>
      <c r="C10" s="286"/>
      <c r="D10" s="286"/>
      <c r="E10" s="286"/>
      <c r="F10" s="286"/>
      <c r="G10" s="286"/>
      <c r="H10" s="286"/>
      <c r="I10" s="286"/>
      <c r="J10" s="286"/>
      <c r="K10" s="286"/>
      <c r="L10" s="286"/>
      <c r="M10" s="286"/>
      <c r="N10" s="286"/>
      <c r="O10" s="286"/>
      <c r="P10" s="287"/>
    </row>
    <row r="11" spans="1:16">
      <c r="A11" s="232"/>
      <c r="B11" s="233"/>
      <c r="C11" s="233"/>
      <c r="D11" s="233"/>
      <c r="E11" s="91"/>
      <c r="F11" s="233"/>
      <c r="G11" s="233"/>
      <c r="H11" s="233"/>
      <c r="I11" s="233"/>
      <c r="J11" s="233"/>
      <c r="K11" s="233"/>
      <c r="L11" s="233"/>
      <c r="M11" s="233"/>
      <c r="N11" s="233"/>
      <c r="O11" s="233"/>
      <c r="P11" s="234"/>
    </row>
    <row r="12" spans="1:16" ht="21.6" customHeight="1">
      <c r="A12" s="288" t="s">
        <v>59</v>
      </c>
      <c r="B12" s="289"/>
      <c r="C12" s="289"/>
      <c r="D12" s="290"/>
      <c r="E12" s="273" t="s">
        <v>58</v>
      </c>
      <c r="F12" s="275"/>
      <c r="G12" s="273">
        <v>2016</v>
      </c>
      <c r="H12" s="275"/>
      <c r="I12" s="208">
        <v>2017</v>
      </c>
      <c r="J12" s="208">
        <v>2018</v>
      </c>
      <c r="K12" s="268">
        <v>2019</v>
      </c>
      <c r="L12" s="269"/>
      <c r="M12" s="268">
        <v>2020</v>
      </c>
      <c r="N12" s="269"/>
      <c r="O12" s="268">
        <v>2021</v>
      </c>
      <c r="P12" s="269"/>
    </row>
    <row r="13" spans="1:16" ht="31.5">
      <c r="A13" s="291"/>
      <c r="B13" s="292"/>
      <c r="C13" s="292"/>
      <c r="D13" s="293"/>
      <c r="E13" s="2" t="s">
        <v>89</v>
      </c>
      <c r="F13" s="222" t="s">
        <v>90</v>
      </c>
      <c r="G13" s="273" t="s">
        <v>68</v>
      </c>
      <c r="H13" s="275"/>
      <c r="I13" s="208" t="s">
        <v>68</v>
      </c>
      <c r="J13" s="208" t="s">
        <v>69</v>
      </c>
      <c r="K13" s="273" t="s">
        <v>69</v>
      </c>
      <c r="L13" s="275"/>
      <c r="M13" s="273" t="s">
        <v>71</v>
      </c>
      <c r="N13" s="275"/>
      <c r="O13" s="273" t="s">
        <v>71</v>
      </c>
      <c r="P13" s="275"/>
    </row>
    <row r="14" spans="1:16" ht="35.25" customHeight="1">
      <c r="A14" s="314" t="s">
        <v>91</v>
      </c>
      <c r="B14" s="314"/>
      <c r="C14" s="314"/>
      <c r="D14" s="314"/>
      <c r="E14" s="2" t="s">
        <v>204</v>
      </c>
      <c r="F14" s="208"/>
      <c r="G14" s="266" t="s">
        <v>72</v>
      </c>
      <c r="H14" s="267"/>
      <c r="I14" s="3">
        <f>I15+I16+I17</f>
        <v>22076.699999999997</v>
      </c>
      <c r="J14" s="3">
        <f>J15+J16+J17</f>
        <v>12515.700000000003</v>
      </c>
      <c r="K14" s="3">
        <f>K15+K16+K17</f>
        <v>11658.1</v>
      </c>
      <c r="L14" s="82"/>
      <c r="M14" s="3">
        <f>M15+M16+M17</f>
        <v>7571.1</v>
      </c>
      <c r="N14" s="82"/>
      <c r="O14" s="3">
        <f>O15+O16+O17</f>
        <v>7988.1</v>
      </c>
      <c r="P14" s="48"/>
    </row>
    <row r="15" spans="1:16" ht="19.5" customHeight="1">
      <c r="A15" s="389" t="s">
        <v>128</v>
      </c>
      <c r="B15" s="271"/>
      <c r="C15" s="271"/>
      <c r="D15" s="272"/>
      <c r="E15" s="2"/>
      <c r="F15" s="222">
        <v>22</v>
      </c>
      <c r="G15" s="273" t="s">
        <v>72</v>
      </c>
      <c r="H15" s="275"/>
      <c r="I15" s="223">
        <f>I88+I92+I143+I197+I208+I221</f>
        <v>10883.599999999999</v>
      </c>
      <c r="J15" s="223">
        <f>J88+J92+J143+J197+J208+J221</f>
        <v>12395.700000000003</v>
      </c>
      <c r="K15" s="223">
        <f>K88+K92+K197+K221+K208</f>
        <v>11544.1</v>
      </c>
      <c r="L15" s="242"/>
      <c r="M15" s="223">
        <f>M88+M92+M197+M221</f>
        <v>7571.1</v>
      </c>
      <c r="N15" s="50"/>
      <c r="O15" s="223">
        <f>O88+O92+O197+O221</f>
        <v>7988.1</v>
      </c>
      <c r="P15" s="194"/>
    </row>
    <row r="16" spans="1:16" ht="20.25" customHeight="1">
      <c r="A16" s="350" t="s">
        <v>325</v>
      </c>
      <c r="B16" s="264"/>
      <c r="C16" s="264"/>
      <c r="D16" s="265"/>
      <c r="E16" s="2"/>
      <c r="F16" s="222">
        <v>31</v>
      </c>
      <c r="G16" s="273" t="s">
        <v>72</v>
      </c>
      <c r="H16" s="275"/>
      <c r="I16" s="223">
        <f>I118+I176</f>
        <v>11064.6</v>
      </c>
      <c r="J16" s="223">
        <f>J118+J176</f>
        <v>0</v>
      </c>
      <c r="K16" s="223">
        <f>K118</f>
        <v>0</v>
      </c>
      <c r="L16" s="242"/>
      <c r="M16" s="223">
        <f>M118</f>
        <v>0</v>
      </c>
      <c r="N16" s="50"/>
      <c r="O16" s="223">
        <f>O118</f>
        <v>0</v>
      </c>
      <c r="P16" s="194"/>
    </row>
    <row r="17" spans="1:16" ht="20.25" customHeight="1">
      <c r="A17" s="350" t="s">
        <v>324</v>
      </c>
      <c r="B17" s="264"/>
      <c r="C17" s="264"/>
      <c r="D17" s="265"/>
      <c r="E17" s="2"/>
      <c r="F17" s="222">
        <v>33</v>
      </c>
      <c r="G17" s="273" t="s">
        <v>72</v>
      </c>
      <c r="H17" s="275"/>
      <c r="I17" s="223">
        <f>I121+I184+I204+I214+I228</f>
        <v>128.5</v>
      </c>
      <c r="J17" s="223">
        <f>J121+J184+J204+J214+J228</f>
        <v>120</v>
      </c>
      <c r="K17" s="223">
        <f>K121+K184+K204+K214+K228</f>
        <v>114</v>
      </c>
      <c r="L17" s="56"/>
      <c r="M17" s="223">
        <f>M121+M184+M204+M214+M228</f>
        <v>0</v>
      </c>
      <c r="N17" s="56"/>
      <c r="O17" s="223">
        <f>O121+O184+O204+O214+O228</f>
        <v>0</v>
      </c>
      <c r="P17" s="56"/>
    </row>
    <row r="18" spans="1:16" ht="14.45" customHeight="1">
      <c r="A18" s="110"/>
      <c r="B18" s="96"/>
      <c r="C18" s="96"/>
      <c r="D18" s="96"/>
      <c r="E18" s="496"/>
      <c r="F18" s="96"/>
      <c r="G18" s="96"/>
      <c r="H18" s="96"/>
      <c r="I18" s="96"/>
      <c r="J18" s="96"/>
      <c r="K18" s="96"/>
      <c r="L18" s="96"/>
      <c r="M18" s="96"/>
      <c r="N18" s="96"/>
      <c r="O18" s="96"/>
      <c r="P18" s="138"/>
    </row>
    <row r="19" spans="1:16" ht="18.600000000000001" customHeight="1">
      <c r="A19" s="288" t="s">
        <v>59</v>
      </c>
      <c r="B19" s="290"/>
      <c r="C19" s="268" t="s">
        <v>58</v>
      </c>
      <c r="D19" s="262"/>
      <c r="E19" s="262"/>
      <c r="F19" s="269"/>
      <c r="G19" s="273">
        <v>2016</v>
      </c>
      <c r="H19" s="275"/>
      <c r="I19" s="208">
        <v>2017</v>
      </c>
      <c r="J19" s="208">
        <v>2018</v>
      </c>
      <c r="K19" s="268">
        <v>2019</v>
      </c>
      <c r="L19" s="269"/>
      <c r="M19" s="268">
        <v>2020</v>
      </c>
      <c r="N19" s="269"/>
      <c r="O19" s="268">
        <v>2021</v>
      </c>
      <c r="P19" s="269"/>
    </row>
    <row r="20" spans="1:16" ht="35.450000000000003" customHeight="1">
      <c r="A20" s="291"/>
      <c r="B20" s="293"/>
      <c r="C20" s="208" t="s">
        <v>112</v>
      </c>
      <c r="D20" s="208" t="s">
        <v>113</v>
      </c>
      <c r="E20" s="2" t="s">
        <v>89</v>
      </c>
      <c r="F20" s="222" t="s">
        <v>90</v>
      </c>
      <c r="G20" s="273" t="s">
        <v>68</v>
      </c>
      <c r="H20" s="275"/>
      <c r="I20" s="208" t="s">
        <v>68</v>
      </c>
      <c r="J20" s="208" t="s">
        <v>69</v>
      </c>
      <c r="K20" s="273" t="s">
        <v>69</v>
      </c>
      <c r="L20" s="275"/>
      <c r="M20" s="273" t="s">
        <v>71</v>
      </c>
      <c r="N20" s="275"/>
      <c r="O20" s="273" t="s">
        <v>71</v>
      </c>
      <c r="P20" s="275"/>
    </row>
    <row r="21" spans="1:16" ht="53.45" customHeight="1">
      <c r="A21" s="296" t="s">
        <v>114</v>
      </c>
      <c r="B21" s="297"/>
      <c r="C21" s="18"/>
      <c r="D21" s="18"/>
      <c r="E21" s="92"/>
      <c r="F21" s="18"/>
      <c r="G21" s="266" t="s">
        <v>72</v>
      </c>
      <c r="H21" s="267"/>
      <c r="I21" s="83">
        <f>(I22+I26+I30)</f>
        <v>22076.699999999997</v>
      </c>
      <c r="J21" s="83">
        <f>(J22+J26+J30)</f>
        <v>12515.700000000003</v>
      </c>
      <c r="K21" s="53">
        <f>(K22+K26+K30)</f>
        <v>11658.1</v>
      </c>
      <c r="L21" s="53">
        <f>L22+L26+L30</f>
        <v>0</v>
      </c>
      <c r="M21" s="83">
        <f>(M22+M26+M30)</f>
        <v>7571.1</v>
      </c>
      <c r="N21" s="53">
        <f>N22+N26+N30</f>
        <v>0</v>
      </c>
      <c r="O21" s="83">
        <f>(O22+O26+O30)</f>
        <v>7988.1</v>
      </c>
      <c r="P21" s="53">
        <f>P22+P26+P30</f>
        <v>0</v>
      </c>
    </row>
    <row r="22" spans="1:16" ht="32.450000000000003" customHeight="1">
      <c r="A22" s="294" t="s">
        <v>115</v>
      </c>
      <c r="B22" s="295"/>
      <c r="C22" s="54">
        <v>112</v>
      </c>
      <c r="D22" s="93"/>
      <c r="E22" s="92"/>
      <c r="F22" s="18"/>
      <c r="G22" s="273" t="s">
        <v>72</v>
      </c>
      <c r="H22" s="275"/>
      <c r="I22" s="208"/>
      <c r="J22" s="19"/>
      <c r="K22" s="19"/>
      <c r="L22" s="35"/>
      <c r="M22" s="19"/>
      <c r="N22" s="35"/>
      <c r="O22" s="19"/>
      <c r="P22" s="35"/>
    </row>
    <row r="23" spans="1:16" ht="18.600000000000001" hidden="1" customHeight="1">
      <c r="A23" s="268"/>
      <c r="B23" s="269"/>
      <c r="C23" s="18"/>
      <c r="D23" s="18"/>
      <c r="E23" s="92"/>
      <c r="F23" s="18"/>
      <c r="G23" s="273" t="s">
        <v>72</v>
      </c>
      <c r="H23" s="275"/>
      <c r="I23" s="208"/>
      <c r="J23" s="88"/>
      <c r="K23" s="19"/>
      <c r="L23" s="35"/>
      <c r="M23" s="88"/>
      <c r="N23" s="35"/>
      <c r="O23" s="88"/>
      <c r="P23" s="35"/>
    </row>
    <row r="24" spans="1:16" ht="18.600000000000001" hidden="1" customHeight="1">
      <c r="A24" s="268"/>
      <c r="B24" s="269"/>
      <c r="C24" s="18"/>
      <c r="D24" s="18"/>
      <c r="E24" s="92"/>
      <c r="F24" s="18"/>
      <c r="G24" s="273" t="s">
        <v>72</v>
      </c>
      <c r="H24" s="275"/>
      <c r="I24" s="208"/>
      <c r="J24" s="88"/>
      <c r="K24" s="19"/>
      <c r="L24" s="35"/>
      <c r="M24" s="88"/>
      <c r="N24" s="35"/>
      <c r="O24" s="88"/>
      <c r="P24" s="35"/>
    </row>
    <row r="25" spans="1:16" ht="18.600000000000001" hidden="1" customHeight="1">
      <c r="A25" s="268"/>
      <c r="B25" s="269"/>
      <c r="C25" s="18"/>
      <c r="D25" s="18"/>
      <c r="E25" s="92"/>
      <c r="F25" s="18"/>
      <c r="G25" s="273" t="s">
        <v>72</v>
      </c>
      <c r="H25" s="275"/>
      <c r="I25" s="208"/>
      <c r="J25" s="88"/>
      <c r="K25" s="19"/>
      <c r="L25" s="35"/>
      <c r="M25" s="88"/>
      <c r="N25" s="35"/>
      <c r="O25" s="88"/>
      <c r="P25" s="35"/>
    </row>
    <row r="26" spans="1:16" ht="32.450000000000003" customHeight="1">
      <c r="A26" s="294" t="s">
        <v>116</v>
      </c>
      <c r="B26" s="295"/>
      <c r="C26" s="54">
        <v>112</v>
      </c>
      <c r="D26" s="18"/>
      <c r="E26" s="92"/>
      <c r="F26" s="18"/>
      <c r="G26" s="273" t="s">
        <v>72</v>
      </c>
      <c r="H26" s="275"/>
      <c r="I26" s="19">
        <f>I133</f>
        <v>18020.400000000001</v>
      </c>
      <c r="J26" s="19">
        <f>J133</f>
        <v>0</v>
      </c>
      <c r="K26" s="19">
        <f>K133+K196+K207</f>
        <v>2038.2</v>
      </c>
      <c r="L26" s="35"/>
      <c r="M26" s="19">
        <f>M133+M196</f>
        <v>0</v>
      </c>
      <c r="N26" s="35"/>
      <c r="O26" s="19">
        <f>O27+O28+O29</f>
        <v>0</v>
      </c>
      <c r="P26" s="35"/>
    </row>
    <row r="27" spans="1:16" ht="19.149999999999999" hidden="1" customHeight="1">
      <c r="A27" s="268"/>
      <c r="B27" s="269"/>
      <c r="C27" s="18"/>
      <c r="D27" s="18"/>
      <c r="E27" s="92"/>
      <c r="F27" s="18"/>
      <c r="G27" s="273" t="s">
        <v>72</v>
      </c>
      <c r="H27" s="275"/>
      <c r="I27" s="208"/>
      <c r="J27" s="88"/>
      <c r="K27" s="19"/>
      <c r="L27" s="35"/>
      <c r="M27" s="88"/>
      <c r="N27" s="35"/>
      <c r="O27" s="88"/>
      <c r="P27" s="35"/>
    </row>
    <row r="28" spans="1:16" ht="19.149999999999999" hidden="1" customHeight="1">
      <c r="A28" s="268"/>
      <c r="B28" s="269"/>
      <c r="C28" s="18"/>
      <c r="D28" s="18"/>
      <c r="E28" s="92"/>
      <c r="F28" s="18"/>
      <c r="G28" s="273" t="s">
        <v>72</v>
      </c>
      <c r="H28" s="275"/>
      <c r="I28" s="208"/>
      <c r="J28" s="88"/>
      <c r="K28" s="19"/>
      <c r="L28" s="35"/>
      <c r="M28" s="88"/>
      <c r="N28" s="35"/>
      <c r="O28" s="88"/>
      <c r="P28" s="35"/>
    </row>
    <row r="29" spans="1:16" ht="19.149999999999999" hidden="1" customHeight="1">
      <c r="A29" s="268"/>
      <c r="B29" s="269"/>
      <c r="C29" s="18"/>
      <c r="D29" s="18"/>
      <c r="E29" s="92"/>
      <c r="F29" s="18"/>
      <c r="G29" s="273" t="s">
        <v>72</v>
      </c>
      <c r="H29" s="275"/>
      <c r="I29" s="208"/>
      <c r="J29" s="88"/>
      <c r="K29" s="19"/>
      <c r="L29" s="35"/>
      <c r="M29" s="88"/>
      <c r="N29" s="35"/>
      <c r="O29" s="88"/>
      <c r="P29" s="35"/>
    </row>
    <row r="30" spans="1:16" ht="54" customHeight="1">
      <c r="A30" s="302" t="s">
        <v>117</v>
      </c>
      <c r="B30" s="303"/>
      <c r="C30" s="54">
        <v>111</v>
      </c>
      <c r="D30" s="18"/>
      <c r="E30" s="92"/>
      <c r="F30" s="18"/>
      <c r="G30" s="273" t="s">
        <v>72</v>
      </c>
      <c r="H30" s="275"/>
      <c r="I30" s="19">
        <f>I14-(I22+I26)</f>
        <v>4056.2999999999956</v>
      </c>
      <c r="J30" s="19">
        <f>J14-(J22+J26)</f>
        <v>12515.700000000003</v>
      </c>
      <c r="K30" s="19">
        <f>K14-(K22+K26)</f>
        <v>9619.9</v>
      </c>
      <c r="L30" s="35"/>
      <c r="M30" s="19">
        <f>M14-(M22+M26)</f>
        <v>7571.1</v>
      </c>
      <c r="N30" s="35"/>
      <c r="O30" s="19">
        <f>O14-(O22+O26)</f>
        <v>7988.1</v>
      </c>
      <c r="P30" s="35"/>
    </row>
    <row r="31" spans="1:16" ht="20.45" customHeight="1">
      <c r="A31" s="268"/>
      <c r="B31" s="269"/>
      <c r="C31" s="18"/>
      <c r="D31" s="18"/>
      <c r="E31" s="92"/>
      <c r="F31" s="18"/>
      <c r="G31" s="273" t="s">
        <v>72</v>
      </c>
      <c r="H31" s="275"/>
      <c r="I31" s="208" t="s">
        <v>72</v>
      </c>
      <c r="J31" s="18"/>
      <c r="K31" s="268"/>
      <c r="L31" s="269"/>
      <c r="M31" s="78"/>
      <c r="N31" s="56"/>
      <c r="O31" s="78"/>
      <c r="P31" s="56"/>
    </row>
    <row r="32" spans="1:16" ht="14.45" customHeight="1">
      <c r="A32" s="110"/>
      <c r="B32" s="96"/>
      <c r="C32" s="96"/>
      <c r="D32" s="96"/>
      <c r="E32" s="496"/>
      <c r="F32" s="96"/>
      <c r="G32" s="96"/>
      <c r="H32" s="96"/>
      <c r="I32" s="96"/>
      <c r="J32" s="96"/>
      <c r="K32" s="96"/>
      <c r="L32" s="96"/>
      <c r="M32" s="96"/>
      <c r="N32" s="96"/>
      <c r="O32" s="96"/>
      <c r="P32" s="138"/>
    </row>
    <row r="33" spans="1:16" ht="14.45" customHeight="1">
      <c r="A33" s="299" t="s">
        <v>467</v>
      </c>
      <c r="B33" s="352"/>
      <c r="C33" s="352"/>
      <c r="D33" s="352"/>
      <c r="E33" s="352"/>
      <c r="F33" s="352"/>
      <c r="G33" s="352"/>
      <c r="H33" s="352"/>
      <c r="I33" s="352"/>
      <c r="J33" s="352"/>
      <c r="K33" s="352"/>
      <c r="L33" s="352"/>
      <c r="M33" s="352"/>
      <c r="N33" s="352"/>
      <c r="O33" s="352"/>
      <c r="P33" s="353"/>
    </row>
    <row r="34" spans="1:16" ht="25.15" customHeight="1">
      <c r="A34" s="276" t="s">
        <v>59</v>
      </c>
      <c r="B34" s="276"/>
      <c r="C34" s="276"/>
      <c r="D34" s="276" t="s">
        <v>58</v>
      </c>
      <c r="E34" s="276"/>
      <c r="F34" s="276"/>
      <c r="G34" s="273" t="s">
        <v>635</v>
      </c>
      <c r="H34" s="274"/>
      <c r="I34" s="274"/>
      <c r="J34" s="275"/>
      <c r="K34" s="273" t="s">
        <v>485</v>
      </c>
      <c r="L34" s="274"/>
      <c r="M34" s="275"/>
      <c r="N34" s="273" t="s">
        <v>587</v>
      </c>
      <c r="O34" s="274"/>
      <c r="P34" s="275"/>
    </row>
    <row r="35" spans="1:16" ht="64.150000000000006" customHeight="1">
      <c r="A35" s="276"/>
      <c r="B35" s="276"/>
      <c r="C35" s="276"/>
      <c r="D35" s="208" t="s">
        <v>89</v>
      </c>
      <c r="E35" s="300" t="s">
        <v>105</v>
      </c>
      <c r="F35" s="300"/>
      <c r="G35" s="304" t="s">
        <v>102</v>
      </c>
      <c r="H35" s="304"/>
      <c r="I35" s="228" t="s">
        <v>103</v>
      </c>
      <c r="J35" s="228" t="s">
        <v>104</v>
      </c>
      <c r="K35" s="228" t="s">
        <v>102</v>
      </c>
      <c r="L35" s="228" t="s">
        <v>103</v>
      </c>
      <c r="M35" s="228" t="s">
        <v>104</v>
      </c>
      <c r="N35" s="228" t="s">
        <v>102</v>
      </c>
      <c r="O35" s="228" t="s">
        <v>103</v>
      </c>
      <c r="P35" s="228" t="s">
        <v>104</v>
      </c>
    </row>
    <row r="36" spans="1:16" ht="20.45" customHeight="1">
      <c r="A36" s="281" t="s">
        <v>66</v>
      </c>
      <c r="B36" s="281"/>
      <c r="C36" s="281"/>
      <c r="D36" s="18"/>
      <c r="E36" s="276"/>
      <c r="F36" s="276"/>
      <c r="G36" s="313">
        <f>G37</f>
        <v>11658.1</v>
      </c>
      <c r="H36" s="276"/>
      <c r="I36" s="208"/>
      <c r="J36" s="223">
        <f>J37</f>
        <v>11658.1</v>
      </c>
      <c r="K36" s="223">
        <f>K37</f>
        <v>7571.1</v>
      </c>
      <c r="L36" s="208"/>
      <c r="M36" s="223">
        <f>M37</f>
        <v>7571.1</v>
      </c>
      <c r="N36" s="223">
        <f>N37</f>
        <v>7988.1</v>
      </c>
      <c r="O36" s="208"/>
      <c r="P36" s="223">
        <f>P37</f>
        <v>7988.1</v>
      </c>
    </row>
    <row r="37" spans="1:16" s="57" customFormat="1" ht="20.45" customHeight="1">
      <c r="A37" s="301" t="s">
        <v>106</v>
      </c>
      <c r="B37" s="301"/>
      <c r="C37" s="301"/>
      <c r="D37" s="224" t="s">
        <v>110</v>
      </c>
      <c r="E37" s="308"/>
      <c r="F37" s="308"/>
      <c r="G37" s="309">
        <f>K14</f>
        <v>11658.1</v>
      </c>
      <c r="H37" s="308"/>
      <c r="I37" s="224"/>
      <c r="J37" s="225">
        <f>G37</f>
        <v>11658.1</v>
      </c>
      <c r="K37" s="225">
        <f>M14</f>
        <v>7571.1</v>
      </c>
      <c r="L37" s="224"/>
      <c r="M37" s="225">
        <f>K37</f>
        <v>7571.1</v>
      </c>
      <c r="N37" s="225">
        <f>O14</f>
        <v>7988.1</v>
      </c>
      <c r="O37" s="224"/>
      <c r="P37" s="225">
        <f>N37</f>
        <v>7988.1</v>
      </c>
    </row>
    <row r="38" spans="1:16" s="57" customFormat="1" ht="20.45" customHeight="1">
      <c r="A38" s="301" t="s">
        <v>107</v>
      </c>
      <c r="B38" s="301"/>
      <c r="C38" s="301"/>
      <c r="D38" s="224" t="s">
        <v>111</v>
      </c>
      <c r="E38" s="308"/>
      <c r="F38" s="308"/>
      <c r="G38" s="308"/>
      <c r="H38" s="308"/>
      <c r="I38" s="224"/>
      <c r="J38" s="224"/>
      <c r="K38" s="224"/>
      <c r="L38" s="224"/>
      <c r="M38" s="224"/>
      <c r="N38" s="224"/>
      <c r="O38" s="224"/>
      <c r="P38" s="224"/>
    </row>
    <row r="39" spans="1:16" ht="20.45" hidden="1" customHeight="1">
      <c r="A39" s="281"/>
      <c r="B39" s="281"/>
      <c r="C39" s="281"/>
      <c r="D39" s="18"/>
      <c r="E39" s="276"/>
      <c r="F39" s="276"/>
      <c r="G39" s="276"/>
      <c r="H39" s="276"/>
      <c r="I39" s="208"/>
      <c r="J39" s="208"/>
      <c r="K39" s="208"/>
      <c r="L39" s="208"/>
      <c r="M39" s="208"/>
      <c r="N39" s="208"/>
      <c r="O39" s="208"/>
      <c r="P39" s="208"/>
    </row>
    <row r="40" spans="1:16" ht="20.45" customHeight="1">
      <c r="A40" s="281" t="s">
        <v>66</v>
      </c>
      <c r="B40" s="281"/>
      <c r="C40" s="281"/>
      <c r="D40" s="18"/>
      <c r="E40" s="276"/>
      <c r="F40" s="276"/>
      <c r="G40" s="313">
        <f>G42</f>
        <v>9619.9</v>
      </c>
      <c r="H40" s="276"/>
      <c r="I40" s="208"/>
      <c r="J40" s="223">
        <f>J42</f>
        <v>9619.9</v>
      </c>
      <c r="K40" s="223">
        <f>K42</f>
        <v>7571.1</v>
      </c>
      <c r="L40" s="208"/>
      <c r="M40" s="223">
        <f>M42</f>
        <v>7571.1</v>
      </c>
      <c r="N40" s="223">
        <f>N42</f>
        <v>7988.1</v>
      </c>
      <c r="O40" s="208"/>
      <c r="P40" s="223">
        <f>P42</f>
        <v>7988.1</v>
      </c>
    </row>
    <row r="41" spans="1:16" s="57" customFormat="1" ht="20.45" customHeight="1">
      <c r="A41" s="301" t="s">
        <v>108</v>
      </c>
      <c r="B41" s="301"/>
      <c r="C41" s="301"/>
      <c r="D41" s="58"/>
      <c r="E41" s="308"/>
      <c r="F41" s="308"/>
      <c r="G41" s="308"/>
      <c r="H41" s="308"/>
      <c r="I41" s="224"/>
      <c r="J41" s="224"/>
      <c r="K41" s="224"/>
      <c r="L41" s="224"/>
      <c r="M41" s="224"/>
      <c r="N41" s="224"/>
      <c r="O41" s="224"/>
      <c r="P41" s="224"/>
    </row>
    <row r="42" spans="1:16" s="57" customFormat="1" ht="20.45" customHeight="1">
      <c r="A42" s="301" t="s">
        <v>109</v>
      </c>
      <c r="B42" s="301"/>
      <c r="C42" s="301"/>
      <c r="D42" s="58"/>
      <c r="E42" s="308"/>
      <c r="F42" s="308"/>
      <c r="G42" s="309">
        <f>K30</f>
        <v>9619.9</v>
      </c>
      <c r="H42" s="308"/>
      <c r="I42" s="224"/>
      <c r="J42" s="225">
        <f>G42</f>
        <v>9619.9</v>
      </c>
      <c r="K42" s="225">
        <f>M30</f>
        <v>7571.1</v>
      </c>
      <c r="L42" s="224"/>
      <c r="M42" s="225">
        <f>K42</f>
        <v>7571.1</v>
      </c>
      <c r="N42" s="225">
        <f>O30</f>
        <v>7988.1</v>
      </c>
      <c r="O42" s="224"/>
      <c r="P42" s="225">
        <f>N42</f>
        <v>7988.1</v>
      </c>
    </row>
    <row r="43" spans="1:16" ht="20.45" customHeight="1">
      <c r="A43" s="281"/>
      <c r="B43" s="281"/>
      <c r="C43" s="281"/>
      <c r="D43" s="18"/>
      <c r="E43" s="276"/>
      <c r="F43" s="276"/>
      <c r="G43" s="276"/>
      <c r="H43" s="276"/>
      <c r="I43" s="208"/>
      <c r="J43" s="208"/>
      <c r="K43" s="208"/>
      <c r="L43" s="208"/>
      <c r="M43" s="208"/>
      <c r="N43" s="208"/>
      <c r="O43" s="208"/>
      <c r="P43" s="208"/>
    </row>
    <row r="44" spans="1:16" ht="19.149999999999999" customHeight="1">
      <c r="A44" s="110"/>
      <c r="B44" s="96"/>
      <c r="C44" s="96"/>
      <c r="D44" s="96"/>
      <c r="E44" s="496"/>
      <c r="F44" s="96"/>
      <c r="G44" s="96"/>
      <c r="H44" s="96"/>
      <c r="I44" s="96"/>
      <c r="J44" s="96"/>
      <c r="K44" s="96"/>
      <c r="L44" s="96"/>
      <c r="M44" s="96"/>
      <c r="N44" s="96"/>
      <c r="O44" s="96"/>
      <c r="P44" s="138"/>
    </row>
    <row r="45" spans="1:16">
      <c r="A45" s="305" t="s">
        <v>468</v>
      </c>
      <c r="B45" s="342"/>
      <c r="C45" s="342"/>
      <c r="D45" s="342"/>
      <c r="E45" s="342"/>
      <c r="F45" s="342"/>
      <c r="G45" s="342"/>
      <c r="H45" s="342"/>
      <c r="I45" s="342"/>
      <c r="J45" s="342"/>
      <c r="K45" s="342"/>
      <c r="L45" s="342"/>
      <c r="M45" s="342"/>
      <c r="N45" s="342"/>
      <c r="O45" s="342"/>
      <c r="P45" s="306"/>
    </row>
    <row r="46" spans="1:16">
      <c r="A46" s="276" t="s">
        <v>59</v>
      </c>
      <c r="B46" s="276"/>
      <c r="C46" s="273" t="s">
        <v>58</v>
      </c>
      <c r="D46" s="274"/>
      <c r="E46" s="274"/>
      <c r="F46" s="274"/>
      <c r="G46" s="274"/>
      <c r="H46" s="275"/>
      <c r="I46" s="288" t="s">
        <v>67</v>
      </c>
      <c r="J46" s="290"/>
      <c r="K46" s="208">
        <v>2016</v>
      </c>
      <c r="L46" s="208">
        <v>2017</v>
      </c>
      <c r="M46" s="208">
        <v>2018</v>
      </c>
      <c r="N46" s="208">
        <v>2019</v>
      </c>
      <c r="O46" s="208">
        <v>2020</v>
      </c>
      <c r="P46" s="208">
        <v>2021</v>
      </c>
    </row>
    <row r="47" spans="1:16" ht="51.6" customHeight="1">
      <c r="A47" s="276"/>
      <c r="B47" s="276"/>
      <c r="C47" s="222" t="s">
        <v>60</v>
      </c>
      <c r="D47" s="222" t="s">
        <v>61</v>
      </c>
      <c r="E47" s="94" t="s">
        <v>62</v>
      </c>
      <c r="F47" s="222" t="s">
        <v>63</v>
      </c>
      <c r="G47" s="222" t="s">
        <v>64</v>
      </c>
      <c r="H47" s="222" t="s">
        <v>65</v>
      </c>
      <c r="I47" s="291"/>
      <c r="J47" s="293"/>
      <c r="K47" s="228" t="s">
        <v>68</v>
      </c>
      <c r="L47" s="228" t="s">
        <v>68</v>
      </c>
      <c r="M47" s="228" t="s">
        <v>69</v>
      </c>
      <c r="N47" s="228" t="s">
        <v>69</v>
      </c>
      <c r="O47" s="228" t="s">
        <v>71</v>
      </c>
      <c r="P47" s="228" t="s">
        <v>71</v>
      </c>
    </row>
    <row r="48" spans="1:16">
      <c r="A48" s="305" t="s">
        <v>66</v>
      </c>
      <c r="B48" s="306"/>
      <c r="C48" s="53"/>
      <c r="D48" s="53"/>
      <c r="E48" s="95"/>
      <c r="F48" s="53"/>
      <c r="G48" s="53"/>
      <c r="H48" s="53"/>
      <c r="I48" s="261"/>
      <c r="J48" s="307"/>
      <c r="K48" s="229" t="s">
        <v>72</v>
      </c>
      <c r="L48" s="3">
        <f>L49+L54</f>
        <v>18019.7</v>
      </c>
      <c r="M48" s="83">
        <f>M49+M54+M55</f>
        <v>3167.1</v>
      </c>
      <c r="N48" s="83">
        <f>N54+N55</f>
        <v>2038.2</v>
      </c>
      <c r="O48" s="83">
        <f>O54</f>
        <v>0</v>
      </c>
      <c r="P48" s="53"/>
    </row>
    <row r="49" spans="1:21" ht="51.75" customHeight="1">
      <c r="A49" s="296" t="s">
        <v>235</v>
      </c>
      <c r="B49" s="297"/>
      <c r="C49" s="18">
        <v>298</v>
      </c>
      <c r="D49" s="18">
        <v>2</v>
      </c>
      <c r="E49" s="218" t="s">
        <v>52</v>
      </c>
      <c r="F49" s="18">
        <v>1099</v>
      </c>
      <c r="G49" s="18">
        <v>70064</v>
      </c>
      <c r="H49" s="18"/>
      <c r="I49" s="268"/>
      <c r="J49" s="269"/>
      <c r="K49" s="208" t="s">
        <v>72</v>
      </c>
      <c r="L49" s="223">
        <f>I133</f>
        <v>18020.400000000001</v>
      </c>
      <c r="M49" s="223">
        <f>J133</f>
        <v>0</v>
      </c>
      <c r="N49" s="241"/>
      <c r="O49" s="18"/>
      <c r="P49" s="18"/>
    </row>
    <row r="50" spans="1:21" ht="23.45" hidden="1" customHeight="1">
      <c r="A50" s="268"/>
      <c r="B50" s="269"/>
      <c r="C50" s="18"/>
      <c r="D50" s="18"/>
      <c r="E50" s="92"/>
      <c r="F50" s="18"/>
      <c r="G50" s="18"/>
      <c r="H50" s="18"/>
      <c r="I50" s="268"/>
      <c r="J50" s="269"/>
      <c r="K50" s="208" t="s">
        <v>72</v>
      </c>
      <c r="L50" s="208" t="s">
        <v>72</v>
      </c>
      <c r="M50" s="18"/>
      <c r="N50" s="18"/>
      <c r="O50" s="18"/>
      <c r="P50" s="18"/>
    </row>
    <row r="51" spans="1:21" ht="23.45" hidden="1" customHeight="1">
      <c r="A51" s="268"/>
      <c r="B51" s="269"/>
      <c r="C51" s="18"/>
      <c r="D51" s="18"/>
      <c r="E51" s="92"/>
      <c r="F51" s="18"/>
      <c r="G51" s="18"/>
      <c r="H51" s="18"/>
      <c r="I51" s="268"/>
      <c r="J51" s="269"/>
      <c r="K51" s="208" t="s">
        <v>72</v>
      </c>
      <c r="L51" s="208" t="s">
        <v>72</v>
      </c>
      <c r="M51" s="18"/>
      <c r="N51" s="18"/>
      <c r="O51" s="18"/>
      <c r="P51" s="18"/>
    </row>
    <row r="52" spans="1:21" ht="23.45" hidden="1" customHeight="1">
      <c r="A52" s="268"/>
      <c r="B52" s="269"/>
      <c r="C52" s="18"/>
      <c r="D52" s="18"/>
      <c r="E52" s="92"/>
      <c r="F52" s="18"/>
      <c r="G52" s="18"/>
      <c r="H52" s="18"/>
      <c r="I52" s="268"/>
      <c r="J52" s="269"/>
      <c r="K52" s="208" t="s">
        <v>72</v>
      </c>
      <c r="L52" s="208" t="s">
        <v>72</v>
      </c>
      <c r="M52" s="18"/>
      <c r="N52" s="18"/>
      <c r="O52" s="18"/>
      <c r="P52" s="18"/>
    </row>
    <row r="53" spans="1:21" ht="23.45" hidden="1" customHeight="1">
      <c r="A53" s="268"/>
      <c r="B53" s="269"/>
      <c r="C53" s="18"/>
      <c r="D53" s="18"/>
      <c r="E53" s="92"/>
      <c r="F53" s="18"/>
      <c r="G53" s="18"/>
      <c r="H53" s="18"/>
      <c r="I53" s="268"/>
      <c r="J53" s="269"/>
      <c r="K53" s="208" t="s">
        <v>72</v>
      </c>
      <c r="L53" s="208" t="s">
        <v>72</v>
      </c>
      <c r="M53" s="18"/>
      <c r="N53" s="18"/>
      <c r="O53" s="18"/>
      <c r="P53" s="18"/>
    </row>
    <row r="54" spans="1:21" ht="69.75" customHeight="1">
      <c r="A54" s="394" t="s">
        <v>460</v>
      </c>
      <c r="B54" s="396"/>
      <c r="C54" s="18">
        <v>298</v>
      </c>
      <c r="D54" s="18">
        <v>2</v>
      </c>
      <c r="E54" s="218" t="s">
        <v>549</v>
      </c>
      <c r="F54" s="18">
        <v>1099</v>
      </c>
      <c r="G54" s="18">
        <v>70132</v>
      </c>
      <c r="H54" s="18"/>
      <c r="I54" s="268"/>
      <c r="J54" s="269"/>
      <c r="K54" s="208" t="s">
        <v>72</v>
      </c>
      <c r="L54" s="79">
        <f>I196</f>
        <v>-0.7</v>
      </c>
      <c r="M54" s="19">
        <f>J196</f>
        <v>2081</v>
      </c>
      <c r="N54" s="19">
        <f>K196</f>
        <v>1264.2</v>
      </c>
      <c r="O54" s="19">
        <f>M196</f>
        <v>0</v>
      </c>
      <c r="P54" s="18"/>
    </row>
    <row r="55" spans="1:21" ht="66.75" customHeight="1">
      <c r="A55" s="394" t="s">
        <v>474</v>
      </c>
      <c r="B55" s="396"/>
      <c r="C55" s="18">
        <v>298</v>
      </c>
      <c r="D55" s="18">
        <v>2</v>
      </c>
      <c r="E55" s="218" t="s">
        <v>52</v>
      </c>
      <c r="F55" s="18">
        <v>1099</v>
      </c>
      <c r="G55" s="18">
        <v>70188</v>
      </c>
      <c r="H55" s="18"/>
      <c r="I55" s="268"/>
      <c r="J55" s="269"/>
      <c r="K55" s="208" t="s">
        <v>72</v>
      </c>
      <c r="L55" s="79">
        <f>I207</f>
        <v>295</v>
      </c>
      <c r="M55" s="19">
        <f>J207</f>
        <v>1086.0999999999999</v>
      </c>
      <c r="N55" s="19">
        <f>K207</f>
        <v>774</v>
      </c>
      <c r="O55" s="18"/>
      <c r="P55" s="18"/>
    </row>
    <row r="56" spans="1:21">
      <c r="A56" s="428"/>
      <c r="B56" s="429"/>
      <c r="C56" s="96"/>
      <c r="D56" s="96"/>
      <c r="E56" s="496"/>
      <c r="F56" s="96"/>
      <c r="G56" s="96"/>
      <c r="H56" s="96"/>
      <c r="I56" s="96"/>
      <c r="J56" s="96"/>
      <c r="K56" s="96"/>
      <c r="L56" s="96"/>
      <c r="M56" s="96"/>
      <c r="N56" s="96"/>
      <c r="O56" s="96"/>
      <c r="P56" s="138"/>
    </row>
    <row r="57" spans="1:21">
      <c r="A57" s="305" t="s">
        <v>73</v>
      </c>
      <c r="B57" s="342"/>
      <c r="C57" s="342"/>
      <c r="D57" s="342"/>
      <c r="E57" s="342"/>
      <c r="F57" s="342"/>
      <c r="G57" s="342"/>
      <c r="H57" s="342"/>
      <c r="I57" s="342"/>
      <c r="J57" s="342"/>
      <c r="K57" s="342"/>
      <c r="L57" s="342"/>
      <c r="M57" s="342"/>
      <c r="N57" s="342"/>
      <c r="O57" s="342"/>
      <c r="P57" s="306"/>
    </row>
    <row r="58" spans="1:21" ht="21.6" customHeight="1">
      <c r="A58" s="285"/>
      <c r="B58" s="287"/>
      <c r="C58" s="285"/>
      <c r="D58" s="286"/>
      <c r="E58" s="286"/>
      <c r="F58" s="286"/>
      <c r="G58" s="286"/>
      <c r="H58" s="286"/>
      <c r="I58" s="286"/>
      <c r="J58" s="286"/>
      <c r="K58" s="286"/>
      <c r="L58" s="286"/>
      <c r="M58" s="286"/>
      <c r="N58" s="287"/>
      <c r="O58" s="280" t="s">
        <v>58</v>
      </c>
      <c r="P58" s="280"/>
    </row>
    <row r="59" spans="1:21" ht="21.6" customHeight="1">
      <c r="A59" s="281" t="s">
        <v>74</v>
      </c>
      <c r="B59" s="281"/>
      <c r="C59" s="258" t="s">
        <v>297</v>
      </c>
      <c r="D59" s="259"/>
      <c r="E59" s="259"/>
      <c r="F59" s="259"/>
      <c r="G59" s="259"/>
      <c r="H59" s="259"/>
      <c r="I59" s="259"/>
      <c r="J59" s="259"/>
      <c r="K59" s="259"/>
      <c r="L59" s="259"/>
      <c r="M59" s="259"/>
      <c r="N59" s="260"/>
      <c r="O59" s="310" t="s">
        <v>300</v>
      </c>
      <c r="P59" s="310"/>
      <c r="Q59" s="14"/>
      <c r="R59" s="14"/>
      <c r="S59" s="96"/>
    </row>
    <row r="60" spans="1:21" ht="21.6" customHeight="1">
      <c r="A60" s="281" t="s">
        <v>75</v>
      </c>
      <c r="B60" s="281"/>
      <c r="C60" s="285" t="s">
        <v>328</v>
      </c>
      <c r="D60" s="286"/>
      <c r="E60" s="286"/>
      <c r="F60" s="286"/>
      <c r="G60" s="286"/>
      <c r="H60" s="286"/>
      <c r="I60" s="286"/>
      <c r="J60" s="286"/>
      <c r="K60" s="286"/>
      <c r="L60" s="286"/>
      <c r="M60" s="286"/>
      <c r="N60" s="287"/>
      <c r="O60" s="310" t="s">
        <v>299</v>
      </c>
      <c r="P60" s="310"/>
    </row>
    <row r="61" spans="1:21" ht="21.6" customHeight="1">
      <c r="A61" s="281" t="s">
        <v>76</v>
      </c>
      <c r="B61" s="281"/>
      <c r="C61" s="337" t="s">
        <v>26</v>
      </c>
      <c r="D61" s="338"/>
      <c r="E61" s="338"/>
      <c r="F61" s="338"/>
      <c r="G61" s="338"/>
      <c r="H61" s="338"/>
      <c r="I61" s="338"/>
      <c r="J61" s="338"/>
      <c r="K61" s="338"/>
      <c r="L61" s="338"/>
      <c r="M61" s="338"/>
      <c r="N61" s="397"/>
      <c r="O61" s="311" t="s">
        <v>298</v>
      </c>
      <c r="P61" s="312"/>
    </row>
    <row r="62" spans="1:21">
      <c r="A62" s="110"/>
      <c r="B62" s="96"/>
      <c r="C62" s="96"/>
      <c r="D62" s="96"/>
      <c r="E62" s="496"/>
      <c r="F62" s="96"/>
      <c r="G62" s="96"/>
      <c r="H62" s="96"/>
      <c r="I62" s="96"/>
      <c r="J62" s="96"/>
      <c r="K62" s="96"/>
      <c r="L62" s="96"/>
      <c r="M62" s="96"/>
      <c r="N62" s="96"/>
      <c r="O62" s="96"/>
      <c r="P62" s="138"/>
    </row>
    <row r="63" spans="1:21" ht="27" customHeight="1">
      <c r="A63" s="294" t="s">
        <v>469</v>
      </c>
      <c r="B63" s="327"/>
      <c r="C63" s="327"/>
      <c r="D63" s="327"/>
      <c r="E63" s="327"/>
      <c r="F63" s="327"/>
      <c r="G63" s="327"/>
      <c r="H63" s="327"/>
      <c r="I63" s="327"/>
      <c r="J63" s="327"/>
      <c r="K63" s="327"/>
      <c r="L63" s="327"/>
      <c r="M63" s="327"/>
      <c r="N63" s="327"/>
      <c r="O63" s="327"/>
      <c r="P63" s="295"/>
    </row>
    <row r="64" spans="1:21" ht="36.75" customHeight="1">
      <c r="A64" s="423" t="s">
        <v>78</v>
      </c>
      <c r="B64" s="423"/>
      <c r="C64" s="423"/>
      <c r="D64" s="424" t="s">
        <v>294</v>
      </c>
      <c r="E64" s="425"/>
      <c r="F64" s="425"/>
      <c r="G64" s="425"/>
      <c r="H64" s="425"/>
      <c r="I64" s="425"/>
      <c r="J64" s="425"/>
      <c r="K64" s="425"/>
      <c r="L64" s="425"/>
      <c r="M64" s="425"/>
      <c r="N64" s="425"/>
      <c r="O64" s="425"/>
      <c r="P64" s="426"/>
      <c r="Q64" s="177"/>
      <c r="R64" s="177"/>
      <c r="S64" s="177"/>
      <c r="T64" s="177"/>
      <c r="U64" s="178"/>
    </row>
    <row r="65" spans="1:21" ht="67.5" customHeight="1">
      <c r="A65" s="427" t="s">
        <v>470</v>
      </c>
      <c r="B65" s="427"/>
      <c r="C65" s="427"/>
      <c r="D65" s="424" t="s">
        <v>295</v>
      </c>
      <c r="E65" s="425"/>
      <c r="F65" s="425"/>
      <c r="G65" s="425"/>
      <c r="H65" s="425"/>
      <c r="I65" s="425"/>
      <c r="J65" s="425"/>
      <c r="K65" s="425"/>
      <c r="L65" s="425"/>
      <c r="M65" s="425"/>
      <c r="N65" s="425"/>
      <c r="O65" s="425"/>
      <c r="P65" s="426"/>
      <c r="Q65" s="177"/>
      <c r="R65" s="177"/>
      <c r="S65" s="177"/>
      <c r="T65" s="177"/>
      <c r="U65" s="178"/>
    </row>
    <row r="66" spans="1:21" ht="112.5" customHeight="1">
      <c r="A66" s="436" t="s">
        <v>79</v>
      </c>
      <c r="B66" s="436"/>
      <c r="C66" s="436"/>
      <c r="D66" s="424" t="s">
        <v>296</v>
      </c>
      <c r="E66" s="425"/>
      <c r="F66" s="425"/>
      <c r="G66" s="425"/>
      <c r="H66" s="425"/>
      <c r="I66" s="425"/>
      <c r="J66" s="425"/>
      <c r="K66" s="425"/>
      <c r="L66" s="425"/>
      <c r="M66" s="425"/>
      <c r="N66" s="425"/>
      <c r="O66" s="425"/>
      <c r="P66" s="426"/>
      <c r="Q66" s="177"/>
      <c r="R66" s="177"/>
      <c r="S66" s="177"/>
      <c r="T66" s="177"/>
      <c r="U66" s="178"/>
    </row>
    <row r="67" spans="1:21">
      <c r="A67" s="110"/>
      <c r="B67" s="96"/>
      <c r="C67" s="96"/>
      <c r="D67" s="96"/>
      <c r="E67" s="496"/>
      <c r="F67" s="96"/>
      <c r="G67" s="96"/>
      <c r="H67" s="96"/>
      <c r="I67" s="96"/>
      <c r="J67" s="96"/>
      <c r="K67" s="96"/>
      <c r="L67" s="96"/>
      <c r="M67" s="96"/>
      <c r="N67" s="96"/>
      <c r="O67" s="96"/>
      <c r="P67" s="138"/>
    </row>
    <row r="68" spans="1:21">
      <c r="A68" s="305" t="s">
        <v>77</v>
      </c>
      <c r="B68" s="342"/>
      <c r="C68" s="342"/>
      <c r="D68" s="342"/>
      <c r="E68" s="342"/>
      <c r="F68" s="342"/>
      <c r="G68" s="342"/>
      <c r="H68" s="342"/>
      <c r="I68" s="342"/>
      <c r="J68" s="342"/>
      <c r="K68" s="342"/>
      <c r="L68" s="342"/>
      <c r="M68" s="342"/>
      <c r="N68" s="342"/>
      <c r="O68" s="342"/>
      <c r="P68" s="306"/>
    </row>
    <row r="69" spans="1:21" ht="24" customHeight="1">
      <c r="A69" s="276" t="s">
        <v>80</v>
      </c>
      <c r="B69" s="276" t="s">
        <v>58</v>
      </c>
      <c r="C69" s="288" t="s">
        <v>59</v>
      </c>
      <c r="D69" s="289"/>
      <c r="E69" s="289"/>
      <c r="F69" s="289"/>
      <c r="G69" s="289"/>
      <c r="H69" s="289"/>
      <c r="I69" s="290"/>
      <c r="J69" s="300" t="s">
        <v>84</v>
      </c>
      <c r="K69" s="208">
        <v>2016</v>
      </c>
      <c r="L69" s="208">
        <v>2017</v>
      </c>
      <c r="M69" s="208">
        <v>2018</v>
      </c>
      <c r="N69" s="208">
        <v>2019</v>
      </c>
      <c r="O69" s="208">
        <v>2020</v>
      </c>
      <c r="P69" s="208">
        <v>2021</v>
      </c>
    </row>
    <row r="70" spans="1:21" ht="55.15" customHeight="1">
      <c r="A70" s="276"/>
      <c r="B70" s="276"/>
      <c r="C70" s="291"/>
      <c r="D70" s="292"/>
      <c r="E70" s="292"/>
      <c r="F70" s="292"/>
      <c r="G70" s="292"/>
      <c r="H70" s="292"/>
      <c r="I70" s="293"/>
      <c r="J70" s="300"/>
      <c r="K70" s="59" t="s">
        <v>68</v>
      </c>
      <c r="L70" s="59" t="s">
        <v>68</v>
      </c>
      <c r="M70" s="59" t="s">
        <v>69</v>
      </c>
      <c r="N70" s="59" t="s">
        <v>69</v>
      </c>
      <c r="O70" s="59" t="s">
        <v>71</v>
      </c>
      <c r="P70" s="59" t="s">
        <v>71</v>
      </c>
    </row>
    <row r="71" spans="1:21" ht="21.75" customHeight="1">
      <c r="A71" s="315" t="s">
        <v>81</v>
      </c>
      <c r="B71" s="209" t="s">
        <v>280</v>
      </c>
      <c r="C71" s="354" t="s">
        <v>281</v>
      </c>
      <c r="D71" s="355"/>
      <c r="E71" s="355"/>
      <c r="F71" s="355"/>
      <c r="G71" s="355"/>
      <c r="H71" s="355"/>
      <c r="I71" s="356"/>
      <c r="J71" s="22" t="s">
        <v>253</v>
      </c>
      <c r="K71" s="208" t="s">
        <v>72</v>
      </c>
      <c r="L71" s="208">
        <v>100</v>
      </c>
      <c r="M71" s="22">
        <v>100</v>
      </c>
      <c r="N71" s="22"/>
      <c r="O71" s="22"/>
      <c r="P71" s="209"/>
    </row>
    <row r="72" spans="1:21" ht="20.45" customHeight="1">
      <c r="A72" s="316"/>
      <c r="B72" s="209" t="s">
        <v>284</v>
      </c>
      <c r="C72" s="285" t="s">
        <v>285</v>
      </c>
      <c r="D72" s="286"/>
      <c r="E72" s="286"/>
      <c r="F72" s="286"/>
      <c r="G72" s="286"/>
      <c r="H72" s="286"/>
      <c r="I72" s="287"/>
      <c r="J72" s="209" t="s">
        <v>264</v>
      </c>
      <c r="K72" s="208" t="s">
        <v>72</v>
      </c>
      <c r="L72" s="208">
        <v>961</v>
      </c>
      <c r="M72" s="209">
        <v>1014</v>
      </c>
      <c r="N72" s="79">
        <v>1058</v>
      </c>
      <c r="O72" s="79">
        <v>1110</v>
      </c>
      <c r="P72" s="79">
        <v>1166</v>
      </c>
    </row>
    <row r="73" spans="1:21" ht="20.45" customHeight="1">
      <c r="A73" s="317"/>
      <c r="B73" s="209" t="s">
        <v>282</v>
      </c>
      <c r="C73" s="285" t="s">
        <v>436</v>
      </c>
      <c r="D73" s="286"/>
      <c r="E73" s="286"/>
      <c r="F73" s="286"/>
      <c r="G73" s="286"/>
      <c r="H73" s="286"/>
      <c r="I73" s="287"/>
      <c r="J73" s="209" t="s">
        <v>253</v>
      </c>
      <c r="K73" s="208" t="s">
        <v>72</v>
      </c>
      <c r="L73" s="208">
        <v>100</v>
      </c>
      <c r="M73" s="209">
        <v>100</v>
      </c>
      <c r="N73" s="209">
        <v>100</v>
      </c>
      <c r="O73" s="209">
        <v>100</v>
      </c>
      <c r="P73" s="209">
        <v>100</v>
      </c>
    </row>
    <row r="74" spans="1:21" ht="31.5" customHeight="1">
      <c r="A74" s="318" t="s">
        <v>82</v>
      </c>
      <c r="B74" s="209" t="s">
        <v>286</v>
      </c>
      <c r="C74" s="294" t="s">
        <v>287</v>
      </c>
      <c r="D74" s="327"/>
      <c r="E74" s="327"/>
      <c r="F74" s="327"/>
      <c r="G74" s="327"/>
      <c r="H74" s="327"/>
      <c r="I74" s="295"/>
      <c r="J74" s="209" t="s">
        <v>267</v>
      </c>
      <c r="K74" s="208" t="s">
        <v>72</v>
      </c>
      <c r="L74" s="208">
        <v>11.9</v>
      </c>
      <c r="M74" s="79">
        <f>J87</f>
        <v>158.69999999999999</v>
      </c>
      <c r="N74" s="79">
        <f>K87</f>
        <v>0</v>
      </c>
      <c r="O74" s="79">
        <f>M89</f>
        <v>0</v>
      </c>
      <c r="P74" s="79">
        <f>O89</f>
        <v>0</v>
      </c>
    </row>
    <row r="75" spans="1:21" ht="34.5" customHeight="1">
      <c r="A75" s="318"/>
      <c r="B75" s="209" t="s">
        <v>288</v>
      </c>
      <c r="C75" s="294" t="s">
        <v>289</v>
      </c>
      <c r="D75" s="327"/>
      <c r="E75" s="327"/>
      <c r="F75" s="327"/>
      <c r="G75" s="327"/>
      <c r="H75" s="327"/>
      <c r="I75" s="295"/>
      <c r="J75" s="209" t="s">
        <v>264</v>
      </c>
      <c r="K75" s="208" t="s">
        <v>72</v>
      </c>
      <c r="L75" s="223">
        <v>2937.3</v>
      </c>
      <c r="M75" s="79">
        <f>J98</f>
        <v>8239.2000000000007</v>
      </c>
      <c r="N75" s="179">
        <f>K98</f>
        <v>8269.9</v>
      </c>
      <c r="O75" s="79">
        <f>M98</f>
        <v>7571.1</v>
      </c>
      <c r="P75" s="79">
        <f>O98</f>
        <v>7988.1</v>
      </c>
    </row>
    <row r="76" spans="1:21" ht="20.25" customHeight="1">
      <c r="A76" s="315"/>
      <c r="B76" s="209" t="s">
        <v>290</v>
      </c>
      <c r="C76" s="285" t="s">
        <v>291</v>
      </c>
      <c r="D76" s="286"/>
      <c r="E76" s="286"/>
      <c r="F76" s="286"/>
      <c r="G76" s="286"/>
      <c r="H76" s="286"/>
      <c r="I76" s="287"/>
      <c r="J76" s="209" t="s">
        <v>283</v>
      </c>
      <c r="K76" s="208" t="s">
        <v>72</v>
      </c>
      <c r="L76" s="208">
        <v>56075</v>
      </c>
      <c r="M76" s="209">
        <v>52000</v>
      </c>
      <c r="N76" s="209">
        <v>52000</v>
      </c>
      <c r="O76" s="209">
        <v>51000</v>
      </c>
      <c r="P76" s="209">
        <v>51000</v>
      </c>
    </row>
    <row r="77" spans="1:21" ht="20.25" customHeight="1">
      <c r="A77" s="420" t="s">
        <v>83</v>
      </c>
      <c r="B77" s="217" t="s">
        <v>292</v>
      </c>
      <c r="C77" s="285" t="s">
        <v>293</v>
      </c>
      <c r="D77" s="286"/>
      <c r="E77" s="286"/>
      <c r="F77" s="286"/>
      <c r="G77" s="286"/>
      <c r="H77" s="286"/>
      <c r="I77" s="287"/>
      <c r="J77" s="209" t="s">
        <v>264</v>
      </c>
      <c r="K77" s="208" t="s">
        <v>72</v>
      </c>
      <c r="L77" s="208">
        <v>835</v>
      </c>
      <c r="M77" s="209">
        <v>861</v>
      </c>
      <c r="N77" s="79">
        <v>870</v>
      </c>
      <c r="O77" s="79">
        <v>890</v>
      </c>
      <c r="P77" s="79">
        <v>890</v>
      </c>
    </row>
    <row r="78" spans="1:21" ht="20.25" hidden="1" customHeight="1">
      <c r="A78" s="421"/>
      <c r="B78" s="217"/>
      <c r="C78" s="285"/>
      <c r="D78" s="286"/>
      <c r="E78" s="286"/>
      <c r="F78" s="286"/>
      <c r="G78" s="286"/>
      <c r="H78" s="286"/>
      <c r="I78" s="287"/>
      <c r="J78" s="209"/>
      <c r="K78" s="208" t="s">
        <v>72</v>
      </c>
      <c r="L78" s="208" t="s">
        <v>72</v>
      </c>
      <c r="M78" s="209"/>
      <c r="N78" s="209"/>
      <c r="O78" s="209"/>
      <c r="P78" s="209"/>
    </row>
    <row r="79" spans="1:21" ht="20.25" hidden="1" customHeight="1">
      <c r="A79" s="421"/>
      <c r="B79" s="217"/>
      <c r="C79" s="285"/>
      <c r="D79" s="286"/>
      <c r="E79" s="286"/>
      <c r="F79" s="286"/>
      <c r="G79" s="286"/>
      <c r="H79" s="286"/>
      <c r="I79" s="287"/>
      <c r="J79" s="209"/>
      <c r="K79" s="208" t="s">
        <v>72</v>
      </c>
      <c r="L79" s="208" t="s">
        <v>72</v>
      </c>
      <c r="M79" s="209"/>
      <c r="N79" s="209"/>
      <c r="O79" s="209"/>
      <c r="P79" s="209"/>
    </row>
    <row r="80" spans="1:21" ht="20.25" customHeight="1">
      <c r="A80" s="421"/>
      <c r="B80" s="209" t="s">
        <v>304</v>
      </c>
      <c r="C80" s="285" t="s">
        <v>434</v>
      </c>
      <c r="D80" s="286"/>
      <c r="E80" s="286"/>
      <c r="F80" s="286"/>
      <c r="G80" s="286"/>
      <c r="H80" s="286"/>
      <c r="I80" s="287"/>
      <c r="J80" s="209" t="s">
        <v>253</v>
      </c>
      <c r="K80" s="208" t="s">
        <v>72</v>
      </c>
      <c r="L80" s="208">
        <v>100</v>
      </c>
      <c r="M80" s="209">
        <v>100</v>
      </c>
      <c r="N80" s="209">
        <v>100</v>
      </c>
      <c r="O80" s="209">
        <v>100</v>
      </c>
      <c r="P80" s="209">
        <v>100</v>
      </c>
    </row>
    <row r="81" spans="1:16" ht="31.5" customHeight="1">
      <c r="A81" s="422"/>
      <c r="B81" s="209" t="s">
        <v>41</v>
      </c>
      <c r="C81" s="294" t="s">
        <v>435</v>
      </c>
      <c r="D81" s="327"/>
      <c r="E81" s="327"/>
      <c r="F81" s="327"/>
      <c r="G81" s="327"/>
      <c r="H81" s="327"/>
      <c r="I81" s="295"/>
      <c r="J81" s="209" t="s">
        <v>253</v>
      </c>
      <c r="K81" s="208" t="s">
        <v>72</v>
      </c>
      <c r="L81" s="208">
        <v>100</v>
      </c>
      <c r="M81" s="209">
        <v>100</v>
      </c>
      <c r="N81" s="209"/>
      <c r="O81" s="209"/>
      <c r="P81" s="209"/>
    </row>
    <row r="82" spans="1:16" ht="19.5" customHeight="1">
      <c r="A82" s="110"/>
      <c r="B82" s="96"/>
      <c r="C82" s="96"/>
      <c r="D82" s="96"/>
      <c r="E82" s="496"/>
      <c r="F82" s="96"/>
      <c r="G82" s="96"/>
      <c r="H82" s="96"/>
      <c r="I82" s="96"/>
      <c r="J82" s="96"/>
      <c r="K82" s="96"/>
      <c r="L82" s="96"/>
      <c r="M82" s="96"/>
      <c r="N82" s="96"/>
      <c r="O82" s="96"/>
      <c r="P82" s="138"/>
    </row>
    <row r="83" spans="1:16">
      <c r="A83" s="305" t="s">
        <v>471</v>
      </c>
      <c r="B83" s="342"/>
      <c r="C83" s="342"/>
      <c r="D83" s="342"/>
      <c r="E83" s="342"/>
      <c r="F83" s="342"/>
      <c r="G83" s="342"/>
      <c r="H83" s="342"/>
      <c r="I83" s="342"/>
      <c r="J83" s="342"/>
      <c r="K83" s="342"/>
      <c r="L83" s="342"/>
      <c r="M83" s="342"/>
      <c r="N83" s="342"/>
      <c r="O83" s="342"/>
      <c r="P83" s="306"/>
    </row>
    <row r="84" spans="1:16">
      <c r="A84" s="288" t="s">
        <v>59</v>
      </c>
      <c r="B84" s="289"/>
      <c r="C84" s="289"/>
      <c r="D84" s="290"/>
      <c r="E84" s="273" t="s">
        <v>58</v>
      </c>
      <c r="F84" s="275"/>
      <c r="G84" s="276">
        <v>2016</v>
      </c>
      <c r="H84" s="276"/>
      <c r="I84" s="208">
        <v>2017</v>
      </c>
      <c r="J84" s="208">
        <v>2018</v>
      </c>
      <c r="K84" s="280">
        <v>2019</v>
      </c>
      <c r="L84" s="280"/>
      <c r="M84" s="280">
        <v>2020</v>
      </c>
      <c r="N84" s="280"/>
      <c r="O84" s="280">
        <v>2021</v>
      </c>
      <c r="P84" s="280"/>
    </row>
    <row r="85" spans="1:16" ht="31.5">
      <c r="A85" s="291"/>
      <c r="B85" s="292"/>
      <c r="C85" s="292"/>
      <c r="D85" s="293"/>
      <c r="E85" s="2" t="s">
        <v>92</v>
      </c>
      <c r="F85" s="222" t="s">
        <v>93</v>
      </c>
      <c r="G85" s="273" t="s">
        <v>68</v>
      </c>
      <c r="H85" s="275"/>
      <c r="I85" s="208" t="s">
        <v>68</v>
      </c>
      <c r="J85" s="208" t="s">
        <v>69</v>
      </c>
      <c r="K85" s="273" t="s">
        <v>69</v>
      </c>
      <c r="L85" s="275"/>
      <c r="M85" s="273" t="s">
        <v>71</v>
      </c>
      <c r="N85" s="275"/>
      <c r="O85" s="273" t="s">
        <v>71</v>
      </c>
      <c r="P85" s="275"/>
    </row>
    <row r="86" spans="1:16" ht="21" customHeight="1">
      <c r="A86" s="305" t="s">
        <v>200</v>
      </c>
      <c r="B86" s="342"/>
      <c r="C86" s="342"/>
      <c r="D86" s="306"/>
      <c r="E86" s="2"/>
      <c r="F86" s="222"/>
      <c r="G86" s="193"/>
      <c r="H86" s="194"/>
      <c r="I86" s="3">
        <f>I87+I91+I133+I196+I207+I220</f>
        <v>22076.7</v>
      </c>
      <c r="J86" s="3">
        <f>J87+J91+J133+J196+J207+J220</f>
        <v>12515.700000000003</v>
      </c>
      <c r="K86" s="3">
        <f>K87+K91+K133+K196+K207+K220</f>
        <v>11658.1</v>
      </c>
      <c r="L86" s="3"/>
      <c r="M86" s="3">
        <f>M87+M91+M133+M196+M207+M220</f>
        <v>7571.1</v>
      </c>
      <c r="N86" s="3"/>
      <c r="O86" s="3">
        <f>O87+O91+O133+O196+O207+O220</f>
        <v>7988.1</v>
      </c>
      <c r="P86" s="3"/>
    </row>
    <row r="87" spans="1:16" ht="24" customHeight="1">
      <c r="A87" s="305" t="s">
        <v>225</v>
      </c>
      <c r="B87" s="342"/>
      <c r="C87" s="342"/>
      <c r="D87" s="306"/>
      <c r="E87" s="8" t="s">
        <v>226</v>
      </c>
      <c r="F87" s="222"/>
      <c r="G87" s="193"/>
      <c r="H87" s="194"/>
      <c r="I87" s="3">
        <f t="shared" ref="I87:K88" si="0">I88</f>
        <v>11.899999999999999</v>
      </c>
      <c r="J87" s="3">
        <f t="shared" si="0"/>
        <v>158.69999999999999</v>
      </c>
      <c r="K87" s="3">
        <f t="shared" si="0"/>
        <v>0</v>
      </c>
      <c r="L87" s="176"/>
      <c r="M87" s="3">
        <f>M88</f>
        <v>0</v>
      </c>
      <c r="N87" s="3">
        <f>N88</f>
        <v>0</v>
      </c>
      <c r="O87" s="3">
        <f>O88</f>
        <v>0</v>
      </c>
      <c r="P87" s="242"/>
    </row>
    <row r="88" spans="1:16" ht="17.25" customHeight="1">
      <c r="A88" s="433" t="s">
        <v>128</v>
      </c>
      <c r="B88" s="434"/>
      <c r="C88" s="434"/>
      <c r="D88" s="435"/>
      <c r="E88" s="8" t="s">
        <v>229</v>
      </c>
      <c r="F88" s="7">
        <v>22</v>
      </c>
      <c r="G88" s="75"/>
      <c r="H88" s="77" t="s">
        <v>72</v>
      </c>
      <c r="I88" s="3">
        <f>I89+I90</f>
        <v>11.899999999999999</v>
      </c>
      <c r="J88" s="3">
        <f>J89+J90</f>
        <v>158.69999999999999</v>
      </c>
      <c r="K88" s="3">
        <f t="shared" si="0"/>
        <v>0</v>
      </c>
      <c r="L88" s="176"/>
      <c r="M88" s="3">
        <f>M89</f>
        <v>0</v>
      </c>
      <c r="N88" s="176"/>
      <c r="O88" s="3">
        <f>O89</f>
        <v>0</v>
      </c>
      <c r="P88" s="176"/>
    </row>
    <row r="89" spans="1:16" ht="19.5" customHeight="1">
      <c r="A89" s="430" t="s">
        <v>123</v>
      </c>
      <c r="B89" s="431"/>
      <c r="C89" s="431"/>
      <c r="D89" s="432"/>
      <c r="E89" s="2" t="s">
        <v>167</v>
      </c>
      <c r="F89" s="222">
        <v>222910</v>
      </c>
      <c r="G89" s="40"/>
      <c r="H89" s="48" t="s">
        <v>72</v>
      </c>
      <c r="I89" s="241">
        <v>2.2000000000000002</v>
      </c>
      <c r="J89" s="241"/>
      <c r="K89" s="223"/>
      <c r="L89" s="242"/>
      <c r="M89" s="223"/>
      <c r="N89" s="242"/>
      <c r="O89" s="223"/>
      <c r="P89" s="242"/>
    </row>
    <row r="90" spans="1:16">
      <c r="A90" s="6" t="s">
        <v>181</v>
      </c>
      <c r="B90" s="206"/>
      <c r="C90" s="206"/>
      <c r="D90" s="207"/>
      <c r="E90" s="2" t="s">
        <v>232</v>
      </c>
      <c r="F90" s="222">
        <v>222990</v>
      </c>
      <c r="G90" s="266" t="s">
        <v>72</v>
      </c>
      <c r="H90" s="267"/>
      <c r="I90" s="194">
        <v>9.6999999999999993</v>
      </c>
      <c r="J90" s="241">
        <v>158.69999999999999</v>
      </c>
      <c r="K90" s="223"/>
      <c r="L90" s="242"/>
      <c r="M90" s="241"/>
      <c r="N90" s="242"/>
      <c r="O90" s="241"/>
      <c r="P90" s="242"/>
    </row>
    <row r="91" spans="1:16" ht="24" customHeight="1">
      <c r="A91" s="433" t="s">
        <v>234</v>
      </c>
      <c r="B91" s="434"/>
      <c r="C91" s="434"/>
      <c r="D91" s="435"/>
      <c r="E91" s="8" t="s">
        <v>237</v>
      </c>
      <c r="F91" s="222"/>
      <c r="G91" s="193"/>
      <c r="H91" s="194"/>
      <c r="I91" s="3">
        <f>I92++I114+I118+I121</f>
        <v>2971.6000000000004</v>
      </c>
      <c r="J91" s="3">
        <f>J92++J114+J118+J121</f>
        <v>8269.9000000000015</v>
      </c>
      <c r="K91" s="3">
        <f>K92+K114+K118+K121</f>
        <v>8269.9</v>
      </c>
      <c r="L91" s="176"/>
      <c r="M91" s="3">
        <f>M92++M114+M118+M121</f>
        <v>7571.1</v>
      </c>
      <c r="N91" s="176"/>
      <c r="O91" s="3">
        <f>O92++O114+O118+O121</f>
        <v>7988.1</v>
      </c>
      <c r="P91" s="176"/>
    </row>
    <row r="92" spans="1:16" ht="18" customHeight="1">
      <c r="A92" s="4" t="s">
        <v>128</v>
      </c>
      <c r="B92" s="206"/>
      <c r="C92" s="206"/>
      <c r="D92" s="207"/>
      <c r="E92" s="8">
        <v>113</v>
      </c>
      <c r="F92" s="7">
        <v>22</v>
      </c>
      <c r="G92" s="266" t="s">
        <v>72</v>
      </c>
      <c r="H92" s="267"/>
      <c r="I92" s="175">
        <f>SUM(I93:I102)</f>
        <v>2937.3</v>
      </c>
      <c r="J92" s="175">
        <f>SUM(J93:J102)</f>
        <v>8269.9000000000015</v>
      </c>
      <c r="K92" s="175">
        <f>SUM(K93:K111)</f>
        <v>8269.9</v>
      </c>
      <c r="L92" s="176"/>
      <c r="M92" s="175">
        <f>SUM(M93:M111)</f>
        <v>7571.1</v>
      </c>
      <c r="N92" s="176"/>
      <c r="O92" s="175">
        <f>SUM(O93:O111)</f>
        <v>7988.1</v>
      </c>
      <c r="P92" s="176"/>
    </row>
    <row r="93" spans="1:16" ht="27" customHeight="1">
      <c r="A93" s="6" t="s">
        <v>175</v>
      </c>
      <c r="B93" s="206"/>
      <c r="C93" s="206"/>
      <c r="D93" s="207"/>
      <c r="E93" s="2" t="s">
        <v>155</v>
      </c>
      <c r="F93" s="222">
        <v>222110</v>
      </c>
      <c r="G93" s="266" t="s">
        <v>72</v>
      </c>
      <c r="H93" s="267"/>
      <c r="I93" s="194"/>
      <c r="J93" s="10"/>
      <c r="K93" s="223"/>
      <c r="L93" s="13"/>
      <c r="M93" s="10"/>
      <c r="N93" s="13"/>
      <c r="O93" s="10"/>
      <c r="P93" s="13"/>
    </row>
    <row r="94" spans="1:16" ht="18.75" customHeight="1">
      <c r="A94" s="6" t="s">
        <v>174</v>
      </c>
      <c r="B94" s="206"/>
      <c r="C94" s="206"/>
      <c r="D94" s="207"/>
      <c r="E94" s="2" t="s">
        <v>156</v>
      </c>
      <c r="F94" s="222">
        <v>222120</v>
      </c>
      <c r="G94" s="266" t="s">
        <v>72</v>
      </c>
      <c r="H94" s="267"/>
      <c r="I94" s="194"/>
      <c r="J94" s="241"/>
      <c r="K94" s="223"/>
      <c r="L94" s="242"/>
      <c r="M94" s="241"/>
      <c r="N94" s="242"/>
      <c r="O94" s="241"/>
      <c r="P94" s="242"/>
    </row>
    <row r="95" spans="1:16" ht="27.75" customHeight="1">
      <c r="A95" s="6" t="s">
        <v>176</v>
      </c>
      <c r="B95" s="206"/>
      <c r="C95" s="206"/>
      <c r="D95" s="207"/>
      <c r="E95" s="2" t="s">
        <v>158</v>
      </c>
      <c r="F95" s="222">
        <v>222130</v>
      </c>
      <c r="G95" s="266" t="s">
        <v>72</v>
      </c>
      <c r="H95" s="267"/>
      <c r="I95" s="194"/>
      <c r="J95" s="241"/>
      <c r="K95" s="223"/>
      <c r="L95" s="242"/>
      <c r="M95" s="241"/>
      <c r="N95" s="242"/>
      <c r="O95" s="241"/>
      <c r="P95" s="242"/>
    </row>
    <row r="96" spans="1:16" ht="24" customHeight="1">
      <c r="A96" s="6" t="s">
        <v>185</v>
      </c>
      <c r="B96" s="206"/>
      <c r="C96" s="206"/>
      <c r="D96" s="207"/>
      <c r="E96" s="2" t="s">
        <v>172</v>
      </c>
      <c r="F96" s="222">
        <v>222140</v>
      </c>
      <c r="G96" s="266" t="s">
        <v>72</v>
      </c>
      <c r="H96" s="267"/>
      <c r="I96" s="194"/>
      <c r="J96" s="241"/>
      <c r="K96" s="223"/>
      <c r="L96" s="242"/>
      <c r="M96" s="241"/>
      <c r="N96" s="242"/>
      <c r="O96" s="241"/>
      <c r="P96" s="242"/>
    </row>
    <row r="97" spans="1:16" ht="19.5" customHeight="1">
      <c r="A97" s="6" t="s">
        <v>186</v>
      </c>
      <c r="B97" s="206"/>
      <c r="C97" s="206"/>
      <c r="D97" s="207"/>
      <c r="E97" s="2" t="s">
        <v>173</v>
      </c>
      <c r="F97" s="222">
        <v>222190</v>
      </c>
      <c r="G97" s="266" t="s">
        <v>72</v>
      </c>
      <c r="H97" s="267"/>
      <c r="I97" s="194"/>
      <c r="J97" s="241"/>
      <c r="K97" s="223"/>
      <c r="L97" s="242"/>
      <c r="M97" s="241"/>
      <c r="N97" s="242"/>
      <c r="O97" s="241"/>
      <c r="P97" s="242"/>
    </row>
    <row r="98" spans="1:16" ht="27" customHeight="1">
      <c r="A98" s="6" t="s">
        <v>184</v>
      </c>
      <c r="B98" s="206"/>
      <c r="C98" s="206"/>
      <c r="D98" s="207"/>
      <c r="E98" s="2" t="s">
        <v>171</v>
      </c>
      <c r="F98" s="222">
        <v>222210</v>
      </c>
      <c r="G98" s="266" t="s">
        <v>72</v>
      </c>
      <c r="H98" s="267"/>
      <c r="I98" s="194">
        <v>2936.9</v>
      </c>
      <c r="J98" s="241">
        <v>8239.2000000000007</v>
      </c>
      <c r="K98" s="180">
        <v>8269.9</v>
      </c>
      <c r="L98" s="242"/>
      <c r="M98" s="180">
        <v>7571.1</v>
      </c>
      <c r="N98" s="13"/>
      <c r="O98" s="180">
        <v>7988.1</v>
      </c>
      <c r="P98" s="242"/>
    </row>
    <row r="99" spans="1:16" ht="19.5" customHeight="1">
      <c r="A99" s="6" t="s">
        <v>132</v>
      </c>
      <c r="B99" s="206"/>
      <c r="C99" s="206"/>
      <c r="D99" s="207"/>
      <c r="E99" s="2" t="s">
        <v>162</v>
      </c>
      <c r="F99" s="222">
        <v>222220</v>
      </c>
      <c r="G99" s="266" t="s">
        <v>72</v>
      </c>
      <c r="H99" s="267"/>
      <c r="I99" s="194"/>
      <c r="J99" s="241">
        <f>K99*1.064</f>
        <v>0</v>
      </c>
      <c r="K99" s="223"/>
      <c r="L99" s="242"/>
      <c r="M99" s="241">
        <f>J99*1.05</f>
        <v>0</v>
      </c>
      <c r="N99" s="242"/>
      <c r="O99" s="241">
        <f t="shared" ref="O99:O110" si="1">M99*1.05</f>
        <v>0</v>
      </c>
      <c r="P99" s="242"/>
    </row>
    <row r="100" spans="1:16" ht="19.5" customHeight="1">
      <c r="A100" s="6" t="s">
        <v>138</v>
      </c>
      <c r="B100" s="206"/>
      <c r="C100" s="206"/>
      <c r="D100" s="207"/>
      <c r="E100" s="2" t="s">
        <v>139</v>
      </c>
      <c r="F100" s="222">
        <v>222300</v>
      </c>
      <c r="G100" s="266" t="s">
        <v>72</v>
      </c>
      <c r="H100" s="267"/>
      <c r="I100" s="194">
        <v>0.4</v>
      </c>
      <c r="J100" s="241">
        <v>30.7</v>
      </c>
      <c r="K100" s="180"/>
      <c r="L100" s="242"/>
      <c r="M100" s="180"/>
      <c r="N100" s="242"/>
      <c r="O100" s="180"/>
      <c r="P100" s="242"/>
    </row>
    <row r="101" spans="1:16" ht="19.5" customHeight="1">
      <c r="A101" s="6" t="s">
        <v>133</v>
      </c>
      <c r="B101" s="206"/>
      <c r="C101" s="206"/>
      <c r="D101" s="207"/>
      <c r="E101" s="2" t="s">
        <v>163</v>
      </c>
      <c r="F101" s="222">
        <v>222400</v>
      </c>
      <c r="G101" s="266" t="s">
        <v>72</v>
      </c>
      <c r="H101" s="267"/>
      <c r="I101" s="194"/>
      <c r="J101" s="241">
        <f>K101*1.064</f>
        <v>0</v>
      </c>
      <c r="K101" s="223"/>
      <c r="L101" s="242"/>
      <c r="M101" s="241">
        <f>J101*1.05</f>
        <v>0</v>
      </c>
      <c r="N101" s="242"/>
      <c r="O101" s="241">
        <f t="shared" si="1"/>
        <v>0</v>
      </c>
      <c r="P101" s="242"/>
    </row>
    <row r="102" spans="1:16" ht="19.5" customHeight="1">
      <c r="A102" s="6" t="s">
        <v>137</v>
      </c>
      <c r="B102" s="206"/>
      <c r="C102" s="206"/>
      <c r="D102" s="207"/>
      <c r="E102" s="2" t="s">
        <v>165</v>
      </c>
      <c r="F102" s="222">
        <v>222500</v>
      </c>
      <c r="G102" s="266" t="s">
        <v>72</v>
      </c>
      <c r="H102" s="267"/>
      <c r="I102" s="194"/>
      <c r="J102" s="241"/>
      <c r="K102" s="180"/>
      <c r="L102" s="242"/>
      <c r="M102" s="241"/>
      <c r="N102" s="242"/>
      <c r="O102" s="241"/>
      <c r="P102" s="242"/>
    </row>
    <row r="103" spans="1:16" ht="21.75" customHeight="1">
      <c r="A103" s="6" t="s">
        <v>122</v>
      </c>
      <c r="B103" s="206"/>
      <c r="C103" s="206"/>
      <c r="D103" s="207"/>
      <c r="E103" s="2" t="s">
        <v>166</v>
      </c>
      <c r="F103" s="222">
        <v>222600</v>
      </c>
      <c r="G103" s="266" t="s">
        <v>72</v>
      </c>
      <c r="H103" s="267"/>
      <c r="I103" s="194"/>
      <c r="J103" s="241">
        <f t="shared" ref="J103:J111" si="2">K103*1.064</f>
        <v>0</v>
      </c>
      <c r="K103" s="223"/>
      <c r="L103" s="242"/>
      <c r="M103" s="241">
        <f t="shared" ref="M103:M110" si="3">J103*1.05</f>
        <v>0</v>
      </c>
      <c r="N103" s="242"/>
      <c r="O103" s="241">
        <f t="shared" si="1"/>
        <v>0</v>
      </c>
      <c r="P103" s="242"/>
    </row>
    <row r="104" spans="1:16" ht="23.25" customHeight="1">
      <c r="A104" s="6" t="s">
        <v>188</v>
      </c>
      <c r="B104" s="206"/>
      <c r="C104" s="206"/>
      <c r="D104" s="207"/>
      <c r="E104" s="2" t="s">
        <v>140</v>
      </c>
      <c r="F104" s="222">
        <v>222710</v>
      </c>
      <c r="G104" s="266" t="s">
        <v>72</v>
      </c>
      <c r="H104" s="267"/>
      <c r="I104" s="194"/>
      <c r="J104" s="241">
        <f t="shared" si="2"/>
        <v>0</v>
      </c>
      <c r="K104" s="223"/>
      <c r="L104" s="242"/>
      <c r="M104" s="241">
        <f t="shared" si="3"/>
        <v>0</v>
      </c>
      <c r="N104" s="242"/>
      <c r="O104" s="241">
        <f t="shared" si="1"/>
        <v>0</v>
      </c>
      <c r="P104" s="242"/>
    </row>
    <row r="105" spans="1:16" ht="25.5" customHeight="1">
      <c r="A105" s="6" t="s">
        <v>189</v>
      </c>
      <c r="B105" s="206"/>
      <c r="C105" s="206"/>
      <c r="D105" s="207"/>
      <c r="E105" s="2" t="s">
        <v>141</v>
      </c>
      <c r="F105" s="222">
        <v>222720</v>
      </c>
      <c r="G105" s="266" t="s">
        <v>72</v>
      </c>
      <c r="H105" s="267"/>
      <c r="I105" s="194"/>
      <c r="J105" s="241">
        <f t="shared" si="2"/>
        <v>0</v>
      </c>
      <c r="K105" s="223"/>
      <c r="L105" s="242"/>
      <c r="M105" s="241">
        <f t="shared" si="3"/>
        <v>0</v>
      </c>
      <c r="N105" s="242"/>
      <c r="O105" s="241">
        <f t="shared" si="1"/>
        <v>0</v>
      </c>
      <c r="P105" s="242"/>
    </row>
    <row r="106" spans="1:16" ht="24" customHeight="1">
      <c r="A106" s="6" t="s">
        <v>321</v>
      </c>
      <c r="B106" s="206"/>
      <c r="C106" s="206"/>
      <c r="D106" s="207"/>
      <c r="E106" s="2" t="s">
        <v>232</v>
      </c>
      <c r="F106" s="222">
        <v>222800</v>
      </c>
      <c r="G106" s="266" t="s">
        <v>72</v>
      </c>
      <c r="H106" s="267"/>
      <c r="I106" s="194"/>
      <c r="J106" s="241">
        <f t="shared" si="2"/>
        <v>0</v>
      </c>
      <c r="K106" s="223"/>
      <c r="L106" s="242"/>
      <c r="M106" s="241">
        <f t="shared" si="3"/>
        <v>0</v>
      </c>
      <c r="N106" s="242"/>
      <c r="O106" s="241">
        <f t="shared" si="1"/>
        <v>0</v>
      </c>
      <c r="P106" s="242"/>
    </row>
    <row r="107" spans="1:16" ht="30" customHeight="1">
      <c r="A107" s="6" t="s">
        <v>123</v>
      </c>
      <c r="B107" s="206"/>
      <c r="C107" s="206"/>
      <c r="D107" s="207"/>
      <c r="E107" s="2" t="s">
        <v>167</v>
      </c>
      <c r="F107" s="222">
        <v>222910</v>
      </c>
      <c r="G107" s="266" t="s">
        <v>72</v>
      </c>
      <c r="H107" s="267"/>
      <c r="I107" s="194"/>
      <c r="J107" s="241">
        <f t="shared" si="2"/>
        <v>0</v>
      </c>
      <c r="K107" s="180"/>
      <c r="L107" s="242"/>
      <c r="M107" s="241">
        <f t="shared" si="3"/>
        <v>0</v>
      </c>
      <c r="N107" s="242"/>
      <c r="O107" s="241">
        <f t="shared" si="1"/>
        <v>0</v>
      </c>
      <c r="P107" s="242"/>
    </row>
    <row r="108" spans="1:16" ht="32.25" customHeight="1">
      <c r="A108" s="6" t="s">
        <v>179</v>
      </c>
      <c r="B108" s="206"/>
      <c r="C108" s="206"/>
      <c r="D108" s="207"/>
      <c r="E108" s="2" t="s">
        <v>168</v>
      </c>
      <c r="F108" s="222">
        <v>222920</v>
      </c>
      <c r="G108" s="266" t="s">
        <v>72</v>
      </c>
      <c r="H108" s="267"/>
      <c r="I108" s="194"/>
      <c r="J108" s="241">
        <f t="shared" si="2"/>
        <v>0</v>
      </c>
      <c r="K108" s="223"/>
      <c r="L108" s="242"/>
      <c r="M108" s="241">
        <f t="shared" si="3"/>
        <v>0</v>
      </c>
      <c r="N108" s="242"/>
      <c r="O108" s="241">
        <f t="shared" si="1"/>
        <v>0</v>
      </c>
      <c r="P108" s="242"/>
    </row>
    <row r="109" spans="1:16" ht="30.75" customHeight="1">
      <c r="A109" s="6" t="s">
        <v>183</v>
      </c>
      <c r="B109" s="206"/>
      <c r="C109" s="206"/>
      <c r="D109" s="207"/>
      <c r="E109" s="2" t="s">
        <v>170</v>
      </c>
      <c r="F109" s="222">
        <v>222940</v>
      </c>
      <c r="G109" s="266" t="s">
        <v>72</v>
      </c>
      <c r="H109" s="267"/>
      <c r="I109" s="194"/>
      <c r="J109" s="241">
        <f t="shared" si="2"/>
        <v>0</v>
      </c>
      <c r="K109" s="223"/>
      <c r="L109" s="242"/>
      <c r="M109" s="241">
        <f t="shared" si="3"/>
        <v>0</v>
      </c>
      <c r="N109" s="242"/>
      <c r="O109" s="241">
        <f t="shared" si="1"/>
        <v>0</v>
      </c>
      <c r="P109" s="242"/>
    </row>
    <row r="110" spans="1:16" ht="29.25" customHeight="1">
      <c r="A110" s="6" t="s">
        <v>131</v>
      </c>
      <c r="B110" s="206"/>
      <c r="C110" s="206"/>
      <c r="D110" s="207"/>
      <c r="E110" s="2" t="s">
        <v>162</v>
      </c>
      <c r="F110" s="222">
        <v>222980</v>
      </c>
      <c r="G110" s="266" t="s">
        <v>72</v>
      </c>
      <c r="H110" s="267"/>
      <c r="I110" s="194"/>
      <c r="J110" s="241">
        <f t="shared" si="2"/>
        <v>0</v>
      </c>
      <c r="K110" s="223"/>
      <c r="L110" s="242"/>
      <c r="M110" s="241">
        <f t="shared" si="3"/>
        <v>0</v>
      </c>
      <c r="N110" s="242"/>
      <c r="O110" s="241">
        <f t="shared" si="1"/>
        <v>0</v>
      </c>
      <c r="P110" s="242"/>
    </row>
    <row r="111" spans="1:16" ht="24" customHeight="1">
      <c r="A111" s="6" t="s">
        <v>181</v>
      </c>
      <c r="B111" s="206"/>
      <c r="C111" s="206"/>
      <c r="D111" s="207"/>
      <c r="E111" s="2" t="s">
        <v>232</v>
      </c>
      <c r="F111" s="222">
        <v>222990</v>
      </c>
      <c r="G111" s="266" t="s">
        <v>72</v>
      </c>
      <c r="H111" s="267"/>
      <c r="I111" s="194"/>
      <c r="J111" s="241">
        <f t="shared" si="2"/>
        <v>0</v>
      </c>
      <c r="K111" s="223"/>
      <c r="L111" s="24"/>
      <c r="M111" s="241"/>
      <c r="N111" s="24"/>
      <c r="O111" s="241"/>
      <c r="P111" s="24"/>
    </row>
    <row r="112" spans="1:16" ht="24" customHeight="1">
      <c r="A112" s="6"/>
      <c r="B112" s="206"/>
      <c r="C112" s="206"/>
      <c r="D112" s="207"/>
      <c r="E112" s="2"/>
      <c r="F112" s="222"/>
      <c r="G112" s="191"/>
      <c r="H112" s="192"/>
      <c r="I112" s="194"/>
      <c r="J112" s="241"/>
      <c r="K112" s="223"/>
      <c r="L112" s="24"/>
      <c r="M112" s="241"/>
      <c r="N112" s="24"/>
      <c r="O112" s="241"/>
      <c r="P112" s="24"/>
    </row>
    <row r="113" spans="1:16" ht="24" customHeight="1">
      <c r="A113" s="6"/>
      <c r="B113" s="206"/>
      <c r="C113" s="206"/>
      <c r="D113" s="207"/>
      <c r="E113" s="2"/>
      <c r="F113" s="222"/>
      <c r="G113" s="191"/>
      <c r="H113" s="192"/>
      <c r="I113" s="194"/>
      <c r="J113" s="241"/>
      <c r="K113" s="223"/>
      <c r="L113" s="24"/>
      <c r="M113" s="241"/>
      <c r="N113" s="24"/>
      <c r="O113" s="241"/>
      <c r="P113" s="24"/>
    </row>
    <row r="114" spans="1:16" ht="18" customHeight="1">
      <c r="A114" s="6"/>
      <c r="B114" s="206"/>
      <c r="C114" s="206"/>
      <c r="D114" s="207"/>
      <c r="E114" s="2"/>
      <c r="F114" s="7">
        <v>28</v>
      </c>
      <c r="G114" s="266" t="s">
        <v>72</v>
      </c>
      <c r="H114" s="267"/>
      <c r="I114" s="194"/>
      <c r="J114" s="223"/>
      <c r="K114" s="223">
        <f>K115+K116+K117</f>
        <v>0</v>
      </c>
      <c r="L114" s="24"/>
      <c r="M114" s="223"/>
      <c r="N114" s="24"/>
      <c r="O114" s="223"/>
      <c r="P114" s="24"/>
    </row>
    <row r="115" spans="1:16" ht="24" customHeight="1">
      <c r="A115" s="389" t="s">
        <v>306</v>
      </c>
      <c r="B115" s="271"/>
      <c r="C115" s="271"/>
      <c r="D115" s="272"/>
      <c r="E115" s="94" t="s">
        <v>309</v>
      </c>
      <c r="F115" s="222">
        <v>281360</v>
      </c>
      <c r="G115" s="266" t="s">
        <v>72</v>
      </c>
      <c r="H115" s="267"/>
      <c r="I115" s="194"/>
      <c r="J115" s="3"/>
      <c r="K115" s="3">
        <f>K116+K117</f>
        <v>0</v>
      </c>
      <c r="L115" s="176"/>
      <c r="M115" s="3"/>
      <c r="N115" s="176"/>
      <c r="O115" s="3"/>
      <c r="P115" s="176"/>
    </row>
    <row r="116" spans="1:16" ht="39.75" customHeight="1">
      <c r="A116" s="350" t="s">
        <v>307</v>
      </c>
      <c r="B116" s="264"/>
      <c r="C116" s="264"/>
      <c r="D116" s="265"/>
      <c r="E116" s="2" t="s">
        <v>198</v>
      </c>
      <c r="F116" s="222">
        <v>281361</v>
      </c>
      <c r="G116" s="266" t="s">
        <v>72</v>
      </c>
      <c r="H116" s="267"/>
      <c r="I116" s="194"/>
      <c r="J116" s="241"/>
      <c r="K116" s="223"/>
      <c r="L116" s="242"/>
      <c r="M116" s="241"/>
      <c r="N116" s="242"/>
      <c r="O116" s="241"/>
      <c r="P116" s="242"/>
    </row>
    <row r="117" spans="1:16" ht="21" customHeight="1">
      <c r="A117" s="350" t="s">
        <v>308</v>
      </c>
      <c r="B117" s="264"/>
      <c r="C117" s="264"/>
      <c r="D117" s="265"/>
      <c r="E117" s="2" t="s">
        <v>199</v>
      </c>
      <c r="F117" s="222">
        <v>281362</v>
      </c>
      <c r="G117" s="266" t="s">
        <v>72</v>
      </c>
      <c r="H117" s="267"/>
      <c r="I117" s="194"/>
      <c r="J117" s="241"/>
      <c r="K117" s="223"/>
      <c r="L117" s="242"/>
      <c r="M117" s="241"/>
      <c r="N117" s="242"/>
      <c r="O117" s="241"/>
      <c r="P117" s="242"/>
    </row>
    <row r="118" spans="1:16" ht="21" customHeight="1">
      <c r="A118" s="343" t="s">
        <v>325</v>
      </c>
      <c r="B118" s="278"/>
      <c r="C118" s="278"/>
      <c r="D118" s="279"/>
      <c r="E118" s="2"/>
      <c r="F118" s="7">
        <v>31</v>
      </c>
      <c r="G118" s="266" t="s">
        <v>72</v>
      </c>
      <c r="H118" s="267"/>
      <c r="I118" s="194"/>
      <c r="J118" s="241"/>
      <c r="K118" s="3">
        <f>K119</f>
        <v>0</v>
      </c>
      <c r="L118" s="242"/>
      <c r="M118" s="3">
        <f>M119</f>
        <v>0</v>
      </c>
      <c r="N118" s="242"/>
      <c r="O118" s="3">
        <f>O119</f>
        <v>0</v>
      </c>
      <c r="P118" s="242"/>
    </row>
    <row r="119" spans="1:16" ht="18.75" customHeight="1">
      <c r="A119" s="497" t="s">
        <v>322</v>
      </c>
      <c r="B119" s="359"/>
      <c r="C119" s="359"/>
      <c r="D119" s="360"/>
      <c r="E119" s="2" t="s">
        <v>144</v>
      </c>
      <c r="F119" s="222">
        <v>318110</v>
      </c>
      <c r="G119" s="266" t="s">
        <v>72</v>
      </c>
      <c r="H119" s="267"/>
      <c r="I119" s="194"/>
      <c r="J119" s="241"/>
      <c r="K119" s="223"/>
      <c r="L119" s="242"/>
      <c r="M119" s="241"/>
      <c r="N119" s="242"/>
      <c r="O119" s="241"/>
      <c r="P119" s="242"/>
    </row>
    <row r="120" spans="1:16" ht="18.75" customHeight="1">
      <c r="A120" s="498"/>
      <c r="B120" s="238"/>
      <c r="C120" s="238"/>
      <c r="D120" s="239"/>
      <c r="E120" s="2"/>
      <c r="F120" s="222"/>
      <c r="G120" s="191"/>
      <c r="H120" s="192"/>
      <c r="I120" s="194"/>
      <c r="J120" s="241"/>
      <c r="K120" s="223"/>
      <c r="L120" s="242"/>
      <c r="M120" s="241"/>
      <c r="N120" s="13"/>
      <c r="O120" s="241"/>
      <c r="P120" s="242"/>
    </row>
    <row r="121" spans="1:16" ht="21" customHeight="1">
      <c r="A121" s="343" t="s">
        <v>324</v>
      </c>
      <c r="B121" s="278"/>
      <c r="C121" s="278"/>
      <c r="D121" s="279"/>
      <c r="E121" s="8"/>
      <c r="F121" s="7">
        <v>33</v>
      </c>
      <c r="G121" s="266" t="s">
        <v>72</v>
      </c>
      <c r="H121" s="267"/>
      <c r="I121" s="21">
        <f>I128+I127+I132</f>
        <v>34.299999999999997</v>
      </c>
      <c r="J121" s="21">
        <f>J128</f>
        <v>0</v>
      </c>
      <c r="K121" s="21">
        <f>K128</f>
        <v>0</v>
      </c>
      <c r="L121" s="108"/>
      <c r="M121" s="21">
        <f>M128</f>
        <v>0</v>
      </c>
      <c r="N121" s="181"/>
      <c r="O121" s="21">
        <f>O128</f>
        <v>0</v>
      </c>
      <c r="P121" s="108"/>
    </row>
    <row r="122" spans="1:16" ht="20.25" hidden="1" customHeight="1">
      <c r="A122" s="6" t="s">
        <v>134</v>
      </c>
      <c r="B122" s="206"/>
      <c r="C122" s="206"/>
      <c r="D122" s="207"/>
      <c r="E122" s="2" t="s">
        <v>180</v>
      </c>
      <c r="F122" s="222">
        <v>331110</v>
      </c>
      <c r="G122" s="266" t="s">
        <v>72</v>
      </c>
      <c r="H122" s="267"/>
      <c r="I122" s="194"/>
      <c r="J122" s="241"/>
      <c r="K122" s="223"/>
      <c r="L122" s="242"/>
      <c r="M122" s="10"/>
      <c r="N122" s="13"/>
      <c r="O122" s="241"/>
      <c r="P122" s="242"/>
    </row>
    <row r="123" spans="1:16" ht="20.25" hidden="1" customHeight="1">
      <c r="A123" s="6" t="s">
        <v>135</v>
      </c>
      <c r="B123" s="206"/>
      <c r="C123" s="206"/>
      <c r="D123" s="207"/>
      <c r="E123" s="2" t="s">
        <v>163</v>
      </c>
      <c r="F123" s="222">
        <v>332110</v>
      </c>
      <c r="G123" s="266" t="s">
        <v>72</v>
      </c>
      <c r="H123" s="267"/>
      <c r="I123" s="194"/>
      <c r="J123" s="241"/>
      <c r="K123" s="223"/>
      <c r="L123" s="242"/>
      <c r="M123" s="10"/>
      <c r="N123" s="13"/>
      <c r="O123" s="241"/>
      <c r="P123" s="242"/>
    </row>
    <row r="124" spans="1:16" ht="20.25" hidden="1" customHeight="1">
      <c r="A124" s="389" t="s">
        <v>130</v>
      </c>
      <c r="B124" s="271"/>
      <c r="C124" s="271"/>
      <c r="D124" s="272"/>
      <c r="E124" s="2" t="s">
        <v>160</v>
      </c>
      <c r="F124" s="222">
        <v>333110</v>
      </c>
      <c r="G124" s="266" t="s">
        <v>72</v>
      </c>
      <c r="H124" s="267"/>
      <c r="I124" s="194"/>
      <c r="J124" s="241"/>
      <c r="K124" s="223"/>
      <c r="L124" s="242"/>
      <c r="M124" s="10"/>
      <c r="N124" s="13"/>
      <c r="O124" s="241"/>
      <c r="P124" s="242"/>
    </row>
    <row r="125" spans="1:16" ht="20.25" hidden="1" customHeight="1">
      <c r="A125" s="6" t="s">
        <v>178</v>
      </c>
      <c r="B125" s="206"/>
      <c r="C125" s="206"/>
      <c r="D125" s="207"/>
      <c r="E125" s="2" t="s">
        <v>161</v>
      </c>
      <c r="F125" s="222">
        <v>334110</v>
      </c>
      <c r="G125" s="266" t="s">
        <v>72</v>
      </c>
      <c r="H125" s="267"/>
      <c r="I125" s="194"/>
      <c r="J125" s="241"/>
      <c r="K125" s="223"/>
      <c r="L125" s="242"/>
      <c r="M125" s="10"/>
      <c r="N125" s="13"/>
      <c r="O125" s="241"/>
      <c r="P125" s="242"/>
    </row>
    <row r="126" spans="1:16" ht="20.25" hidden="1" customHeight="1">
      <c r="A126" s="350" t="s">
        <v>177</v>
      </c>
      <c r="B126" s="264"/>
      <c r="C126" s="264"/>
      <c r="D126" s="265"/>
      <c r="E126" s="2" t="s">
        <v>159</v>
      </c>
      <c r="F126" s="222">
        <v>335110</v>
      </c>
      <c r="G126" s="266" t="s">
        <v>72</v>
      </c>
      <c r="H126" s="267"/>
      <c r="I126" s="194"/>
      <c r="J126" s="241"/>
      <c r="K126" s="223"/>
      <c r="L126" s="242"/>
      <c r="M126" s="10"/>
      <c r="N126" s="13"/>
      <c r="O126" s="241"/>
      <c r="P126" s="242"/>
    </row>
    <row r="127" spans="1:16" ht="20.25" customHeight="1">
      <c r="A127" s="389" t="s">
        <v>130</v>
      </c>
      <c r="B127" s="271"/>
      <c r="C127" s="271"/>
      <c r="D127" s="272"/>
      <c r="E127" s="2" t="s">
        <v>160</v>
      </c>
      <c r="F127" s="222">
        <v>333110</v>
      </c>
      <c r="G127" s="266" t="s">
        <v>72</v>
      </c>
      <c r="H127" s="267"/>
      <c r="I127" s="242">
        <v>20</v>
      </c>
      <c r="J127" s="241"/>
      <c r="K127" s="223"/>
      <c r="L127" s="242"/>
      <c r="M127" s="10"/>
      <c r="N127" s="13"/>
      <c r="O127" s="241"/>
      <c r="P127" s="242"/>
    </row>
    <row r="128" spans="1:16" ht="20.25" customHeight="1">
      <c r="A128" s="350" t="s">
        <v>129</v>
      </c>
      <c r="B128" s="264"/>
      <c r="C128" s="264"/>
      <c r="D128" s="265"/>
      <c r="E128" s="2" t="s">
        <v>157</v>
      </c>
      <c r="F128" s="222">
        <v>336110</v>
      </c>
      <c r="G128" s="266" t="s">
        <v>72</v>
      </c>
      <c r="H128" s="267"/>
      <c r="I128" s="194">
        <v>13.4</v>
      </c>
      <c r="J128" s="241"/>
      <c r="K128" s="180"/>
      <c r="L128" s="242"/>
      <c r="M128" s="241"/>
      <c r="N128" s="13"/>
      <c r="O128" s="241"/>
      <c r="P128" s="242"/>
    </row>
    <row r="129" spans="1:16" ht="20.25" hidden="1" customHeight="1">
      <c r="A129" s="350" t="s">
        <v>359</v>
      </c>
      <c r="B129" s="264"/>
      <c r="C129" s="264"/>
      <c r="D129" s="265"/>
      <c r="E129" s="2" t="s">
        <v>360</v>
      </c>
      <c r="F129" s="222">
        <v>337110</v>
      </c>
      <c r="G129" s="266" t="s">
        <v>72</v>
      </c>
      <c r="H129" s="267"/>
      <c r="I129" s="194" t="s">
        <v>72</v>
      </c>
      <c r="J129" s="241"/>
      <c r="K129" s="223"/>
      <c r="L129" s="242"/>
      <c r="M129" s="10"/>
      <c r="N129" s="13"/>
      <c r="O129" s="241"/>
      <c r="P129" s="242"/>
    </row>
    <row r="130" spans="1:16" ht="20.25" hidden="1" customHeight="1">
      <c r="A130" s="6" t="s">
        <v>136</v>
      </c>
      <c r="B130" s="206"/>
      <c r="C130" s="206"/>
      <c r="D130" s="207"/>
      <c r="E130" s="2" t="s">
        <v>164</v>
      </c>
      <c r="F130" s="222">
        <v>338110</v>
      </c>
      <c r="G130" s="266" t="s">
        <v>72</v>
      </c>
      <c r="H130" s="267"/>
      <c r="I130" s="194" t="s">
        <v>72</v>
      </c>
      <c r="J130" s="241"/>
      <c r="K130" s="223"/>
      <c r="L130" s="242"/>
      <c r="M130" s="10"/>
      <c r="N130" s="13"/>
      <c r="O130" s="241"/>
      <c r="P130" s="242"/>
    </row>
    <row r="131" spans="1:16" ht="18.75" hidden="1" customHeight="1">
      <c r="A131" s="389" t="s">
        <v>361</v>
      </c>
      <c r="B131" s="271"/>
      <c r="C131" s="271"/>
      <c r="D131" s="272"/>
      <c r="E131" s="2" t="s">
        <v>157</v>
      </c>
      <c r="F131" s="222">
        <v>339000</v>
      </c>
      <c r="G131" s="266" t="s">
        <v>72</v>
      </c>
      <c r="H131" s="267"/>
      <c r="I131" s="194" t="s">
        <v>72</v>
      </c>
      <c r="J131" s="241"/>
      <c r="K131" s="223"/>
      <c r="L131" s="242"/>
      <c r="M131" s="10"/>
      <c r="N131" s="13"/>
      <c r="O131" s="241"/>
      <c r="P131" s="242"/>
    </row>
    <row r="132" spans="1:16" ht="18.75" customHeight="1">
      <c r="A132" s="6" t="s">
        <v>136</v>
      </c>
      <c r="B132" s="206"/>
      <c r="C132" s="206"/>
      <c r="D132" s="207"/>
      <c r="E132" s="2" t="s">
        <v>164</v>
      </c>
      <c r="F132" s="222">
        <v>338110</v>
      </c>
      <c r="G132" s="266" t="s">
        <v>72</v>
      </c>
      <c r="H132" s="267"/>
      <c r="I132" s="194">
        <v>0.9</v>
      </c>
      <c r="J132" s="241"/>
      <c r="K132" s="223"/>
      <c r="L132" s="242"/>
      <c r="M132" s="10"/>
      <c r="N132" s="13"/>
      <c r="O132" s="241"/>
      <c r="P132" s="242"/>
    </row>
    <row r="133" spans="1:16" ht="36" customHeight="1">
      <c r="A133" s="399" t="s">
        <v>235</v>
      </c>
      <c r="B133" s="400"/>
      <c r="C133" s="400"/>
      <c r="D133" s="401"/>
      <c r="E133" s="8" t="s">
        <v>236</v>
      </c>
      <c r="F133" s="222"/>
      <c r="G133" s="266" t="s">
        <v>72</v>
      </c>
      <c r="H133" s="267"/>
      <c r="I133" s="3">
        <f>I143+I176+I184</f>
        <v>18020.400000000001</v>
      </c>
      <c r="J133" s="3">
        <f>J143+J176+J184</f>
        <v>0</v>
      </c>
      <c r="K133" s="3"/>
      <c r="L133" s="176"/>
      <c r="M133" s="175"/>
      <c r="N133" s="12"/>
      <c r="O133" s="175"/>
      <c r="P133" s="176"/>
    </row>
    <row r="134" spans="1:16" ht="15.75" hidden="1" customHeight="1">
      <c r="A134" s="339" t="s">
        <v>323</v>
      </c>
      <c r="B134" s="340"/>
      <c r="C134" s="340"/>
      <c r="D134" s="341"/>
      <c r="E134" s="8"/>
      <c r="F134" s="7">
        <v>21</v>
      </c>
      <c r="G134" s="266" t="s">
        <v>72</v>
      </c>
      <c r="H134" s="267"/>
      <c r="I134" s="229"/>
      <c r="J134" s="175">
        <f>J135+J141+J142</f>
        <v>0</v>
      </c>
      <c r="K134" s="175"/>
      <c r="L134" s="176"/>
      <c r="M134" s="175">
        <f>M135+M141+M142</f>
        <v>0</v>
      </c>
      <c r="N134" s="176"/>
      <c r="O134" s="175">
        <f>O135+O141+O142</f>
        <v>0</v>
      </c>
      <c r="P134" s="176"/>
    </row>
    <row r="135" spans="1:16" ht="15.75" hidden="1" customHeight="1">
      <c r="A135" s="339" t="s">
        <v>147</v>
      </c>
      <c r="B135" s="340"/>
      <c r="C135" s="340"/>
      <c r="D135" s="341"/>
      <c r="E135" s="8" t="s">
        <v>148</v>
      </c>
      <c r="F135" s="7">
        <v>211</v>
      </c>
      <c r="G135" s="266" t="s">
        <v>72</v>
      </c>
      <c r="H135" s="267"/>
      <c r="I135" s="229"/>
      <c r="J135" s="175">
        <f>J136+J137+J138+J139</f>
        <v>0</v>
      </c>
      <c r="K135" s="175"/>
      <c r="L135" s="176"/>
      <c r="M135" s="175">
        <f>M136+M137+M138+M139</f>
        <v>0</v>
      </c>
      <c r="N135" s="176"/>
      <c r="O135" s="175">
        <f>O136+O137+O138+O139</f>
        <v>0</v>
      </c>
      <c r="P135" s="176"/>
    </row>
    <row r="136" spans="1:16" ht="15.75" hidden="1" customHeight="1">
      <c r="A136" s="389" t="s">
        <v>125</v>
      </c>
      <c r="B136" s="271"/>
      <c r="C136" s="271"/>
      <c r="D136" s="272"/>
      <c r="E136" s="2" t="s">
        <v>149</v>
      </c>
      <c r="F136" s="222">
        <v>211110</v>
      </c>
      <c r="G136" s="266" t="s">
        <v>72</v>
      </c>
      <c r="H136" s="267"/>
      <c r="I136" s="208"/>
      <c r="J136" s="241"/>
      <c r="K136" s="241"/>
      <c r="L136" s="242"/>
      <c r="M136" s="241"/>
      <c r="N136" s="242"/>
      <c r="O136" s="241"/>
      <c r="P136" s="242"/>
    </row>
    <row r="137" spans="1:16" ht="15.75" hidden="1" customHeight="1">
      <c r="A137" s="6" t="s">
        <v>126</v>
      </c>
      <c r="B137" s="206"/>
      <c r="C137" s="206"/>
      <c r="D137" s="207"/>
      <c r="E137" s="2" t="s">
        <v>150</v>
      </c>
      <c r="F137" s="222">
        <v>211120</v>
      </c>
      <c r="G137" s="266" t="s">
        <v>72</v>
      </c>
      <c r="H137" s="267"/>
      <c r="I137" s="194"/>
      <c r="J137" s="10"/>
      <c r="K137" s="223"/>
      <c r="L137" s="13"/>
      <c r="M137" s="10"/>
      <c r="N137" s="13"/>
      <c r="O137" s="10"/>
      <c r="P137" s="13"/>
    </row>
    <row r="138" spans="1:16" ht="15.75" hidden="1" customHeight="1">
      <c r="A138" s="6" t="s">
        <v>119</v>
      </c>
      <c r="B138" s="206"/>
      <c r="C138" s="206"/>
      <c r="D138" s="207"/>
      <c r="E138" s="2" t="s">
        <v>152</v>
      </c>
      <c r="F138" s="222">
        <v>211130</v>
      </c>
      <c r="G138" s="266" t="s">
        <v>72</v>
      </c>
      <c r="H138" s="267"/>
      <c r="I138" s="194"/>
      <c r="J138" s="241"/>
      <c r="K138" s="223"/>
      <c r="L138" s="242"/>
      <c r="M138" s="241"/>
      <c r="N138" s="242"/>
      <c r="O138" s="241"/>
      <c r="P138" s="242"/>
    </row>
    <row r="139" spans="1:16" ht="15.75" hidden="1" customHeight="1">
      <c r="A139" s="6" t="s">
        <v>120</v>
      </c>
      <c r="B139" s="206"/>
      <c r="C139" s="206"/>
      <c r="D139" s="207"/>
      <c r="E139" s="2" t="s">
        <v>153</v>
      </c>
      <c r="F139" s="222">
        <v>211140</v>
      </c>
      <c r="G139" s="266" t="s">
        <v>72</v>
      </c>
      <c r="H139" s="267"/>
      <c r="I139" s="194"/>
      <c r="J139" s="241"/>
      <c r="K139" s="223"/>
      <c r="L139" s="242"/>
      <c r="M139" s="241"/>
      <c r="N139" s="242"/>
      <c r="O139" s="241"/>
      <c r="P139" s="242"/>
    </row>
    <row r="140" spans="1:16" ht="15.75" hidden="1" customHeight="1">
      <c r="A140" s="6" t="s">
        <v>127</v>
      </c>
      <c r="B140" s="206"/>
      <c r="C140" s="206"/>
      <c r="D140" s="207"/>
      <c r="E140" s="2" t="s">
        <v>151</v>
      </c>
      <c r="F140" s="222">
        <v>211200</v>
      </c>
      <c r="G140" s="266" t="s">
        <v>72</v>
      </c>
      <c r="H140" s="267"/>
      <c r="I140" s="194"/>
      <c r="J140" s="241"/>
      <c r="K140" s="223"/>
      <c r="L140" s="242"/>
      <c r="M140" s="241"/>
      <c r="N140" s="242"/>
      <c r="O140" s="241"/>
      <c r="P140" s="242"/>
    </row>
    <row r="141" spans="1:16" ht="21" hidden="1" customHeight="1">
      <c r="A141" s="343" t="s">
        <v>121</v>
      </c>
      <c r="B141" s="278"/>
      <c r="C141" s="278"/>
      <c r="D141" s="279"/>
      <c r="E141" s="2" t="s">
        <v>154</v>
      </c>
      <c r="F141" s="7">
        <v>212100</v>
      </c>
      <c r="G141" s="266" t="s">
        <v>72</v>
      </c>
      <c r="H141" s="267"/>
      <c r="I141" s="194"/>
      <c r="J141" s="175"/>
      <c r="K141" s="3"/>
      <c r="L141" s="176"/>
      <c r="M141" s="175"/>
      <c r="N141" s="176"/>
      <c r="O141" s="175"/>
      <c r="P141" s="242"/>
    </row>
    <row r="142" spans="1:16" ht="33" hidden="1" customHeight="1">
      <c r="A142" s="343" t="s">
        <v>190</v>
      </c>
      <c r="B142" s="278"/>
      <c r="C142" s="278"/>
      <c r="D142" s="279"/>
      <c r="E142" s="2" t="s">
        <v>142</v>
      </c>
      <c r="F142" s="7">
        <v>212210</v>
      </c>
      <c r="G142" s="266" t="s">
        <v>72</v>
      </c>
      <c r="H142" s="267"/>
      <c r="I142" s="194"/>
      <c r="J142" s="11"/>
      <c r="K142" s="3"/>
      <c r="L142" s="43"/>
      <c r="M142" s="11"/>
      <c r="N142" s="43"/>
      <c r="O142" s="11"/>
      <c r="P142" s="24"/>
    </row>
    <row r="143" spans="1:16">
      <c r="A143" s="4" t="s">
        <v>128</v>
      </c>
      <c r="B143" s="206"/>
      <c r="C143" s="206"/>
      <c r="D143" s="207"/>
      <c r="E143" s="8">
        <v>113</v>
      </c>
      <c r="F143" s="7">
        <v>22</v>
      </c>
      <c r="G143" s="266" t="s">
        <v>72</v>
      </c>
      <c r="H143" s="267"/>
      <c r="I143" s="175">
        <f>SUM(I144:I167)</f>
        <v>6873.8</v>
      </c>
      <c r="J143" s="175">
        <f>SUM(J144:J167)</f>
        <v>0</v>
      </c>
      <c r="K143" s="175"/>
      <c r="L143" s="176"/>
      <c r="M143" s="175"/>
      <c r="N143" s="176"/>
      <c r="O143" s="175"/>
      <c r="P143" s="176"/>
    </row>
    <row r="144" spans="1:16" ht="15.75" hidden="1" customHeight="1">
      <c r="A144" s="6" t="s">
        <v>175</v>
      </c>
      <c r="B144" s="206"/>
      <c r="C144" s="206"/>
      <c r="D144" s="207"/>
      <c r="E144" s="2" t="s">
        <v>155</v>
      </c>
      <c r="F144" s="222">
        <v>222110</v>
      </c>
      <c r="G144" s="266" t="s">
        <v>72</v>
      </c>
      <c r="H144" s="267"/>
      <c r="I144" s="194"/>
      <c r="J144" s="10"/>
      <c r="K144" s="223"/>
      <c r="L144" s="13"/>
      <c r="M144" s="10"/>
      <c r="N144" s="13"/>
      <c r="O144" s="10"/>
      <c r="P144" s="13"/>
    </row>
    <row r="145" spans="1:16" ht="15.75" hidden="1" customHeight="1">
      <c r="A145" s="6" t="s">
        <v>174</v>
      </c>
      <c r="B145" s="206"/>
      <c r="C145" s="206"/>
      <c r="D145" s="207"/>
      <c r="E145" s="2" t="s">
        <v>156</v>
      </c>
      <c r="F145" s="222">
        <v>222120</v>
      </c>
      <c r="G145" s="266" t="s">
        <v>72</v>
      </c>
      <c r="H145" s="267"/>
      <c r="I145" s="194"/>
      <c r="J145" s="241"/>
      <c r="K145" s="223"/>
      <c r="L145" s="242"/>
      <c r="M145" s="241"/>
      <c r="N145" s="242"/>
      <c r="O145" s="241"/>
      <c r="P145" s="242"/>
    </row>
    <row r="146" spans="1:16" ht="15.75" hidden="1" customHeight="1">
      <c r="A146" s="6" t="s">
        <v>176</v>
      </c>
      <c r="B146" s="206"/>
      <c r="C146" s="206"/>
      <c r="D146" s="207"/>
      <c r="E146" s="2" t="s">
        <v>158</v>
      </c>
      <c r="F146" s="222">
        <v>222130</v>
      </c>
      <c r="G146" s="266" t="s">
        <v>72</v>
      </c>
      <c r="H146" s="267"/>
      <c r="I146" s="194"/>
      <c r="J146" s="241"/>
      <c r="K146" s="223"/>
      <c r="L146" s="242"/>
      <c r="M146" s="241"/>
      <c r="N146" s="242"/>
      <c r="O146" s="241"/>
      <c r="P146" s="242"/>
    </row>
    <row r="147" spans="1:16" ht="15.75" hidden="1" customHeight="1">
      <c r="A147" s="6" t="s">
        <v>185</v>
      </c>
      <c r="B147" s="206"/>
      <c r="C147" s="206"/>
      <c r="D147" s="207"/>
      <c r="E147" s="2" t="s">
        <v>172</v>
      </c>
      <c r="F147" s="222">
        <v>222140</v>
      </c>
      <c r="G147" s="266" t="s">
        <v>72</v>
      </c>
      <c r="H147" s="267"/>
      <c r="I147" s="194"/>
      <c r="J147" s="241"/>
      <c r="K147" s="223"/>
      <c r="L147" s="242"/>
      <c r="M147" s="241"/>
      <c r="N147" s="242"/>
      <c r="O147" s="241"/>
      <c r="P147" s="242"/>
    </row>
    <row r="148" spans="1:16" ht="15.75" hidden="1" customHeight="1">
      <c r="A148" s="6" t="s">
        <v>186</v>
      </c>
      <c r="B148" s="206"/>
      <c r="C148" s="206"/>
      <c r="D148" s="207"/>
      <c r="E148" s="2" t="s">
        <v>173</v>
      </c>
      <c r="F148" s="222">
        <v>222190</v>
      </c>
      <c r="G148" s="266" t="s">
        <v>72</v>
      </c>
      <c r="H148" s="267"/>
      <c r="I148" s="194"/>
      <c r="J148" s="241"/>
      <c r="K148" s="223"/>
      <c r="L148" s="242"/>
      <c r="M148" s="241"/>
      <c r="N148" s="242"/>
      <c r="O148" s="241"/>
      <c r="P148" s="242"/>
    </row>
    <row r="149" spans="1:16" ht="15.75" hidden="1" customHeight="1">
      <c r="A149" s="6" t="s">
        <v>184</v>
      </c>
      <c r="B149" s="206"/>
      <c r="C149" s="206"/>
      <c r="D149" s="207"/>
      <c r="E149" s="2" t="s">
        <v>171</v>
      </c>
      <c r="F149" s="222">
        <v>222210</v>
      </c>
      <c r="G149" s="266" t="s">
        <v>72</v>
      </c>
      <c r="H149" s="267"/>
      <c r="I149" s="194"/>
      <c r="J149" s="241"/>
      <c r="K149" s="223"/>
      <c r="L149" s="242"/>
      <c r="M149" s="241"/>
      <c r="N149" s="242"/>
      <c r="O149" s="241"/>
      <c r="P149" s="242"/>
    </row>
    <row r="150" spans="1:16" ht="15.75" hidden="1" customHeight="1">
      <c r="A150" s="6" t="s">
        <v>132</v>
      </c>
      <c r="B150" s="206"/>
      <c r="C150" s="206"/>
      <c r="D150" s="207"/>
      <c r="E150" s="2" t="s">
        <v>162</v>
      </c>
      <c r="F150" s="222">
        <v>222220</v>
      </c>
      <c r="G150" s="266" t="s">
        <v>72</v>
      </c>
      <c r="H150" s="267"/>
      <c r="I150" s="194"/>
      <c r="J150" s="241"/>
      <c r="K150" s="223"/>
      <c r="L150" s="242"/>
      <c r="M150" s="241"/>
      <c r="N150" s="242"/>
      <c r="O150" s="241"/>
      <c r="P150" s="242"/>
    </row>
    <row r="151" spans="1:16" ht="15.75" hidden="1" customHeight="1">
      <c r="A151" s="6" t="s">
        <v>138</v>
      </c>
      <c r="B151" s="206"/>
      <c r="C151" s="206"/>
      <c r="D151" s="207"/>
      <c r="E151" s="2" t="s">
        <v>139</v>
      </c>
      <c r="F151" s="222">
        <v>222300</v>
      </c>
      <c r="G151" s="266" t="s">
        <v>72</v>
      </c>
      <c r="H151" s="267"/>
      <c r="I151" s="194"/>
      <c r="J151" s="241"/>
      <c r="K151" s="223"/>
      <c r="L151" s="242"/>
      <c r="M151" s="241"/>
      <c r="N151" s="242"/>
      <c r="O151" s="241"/>
      <c r="P151" s="242"/>
    </row>
    <row r="152" spans="1:16" ht="15.75" hidden="1" customHeight="1">
      <c r="A152" s="6" t="s">
        <v>133</v>
      </c>
      <c r="B152" s="206"/>
      <c r="C152" s="206"/>
      <c r="D152" s="207"/>
      <c r="E152" s="2" t="s">
        <v>163</v>
      </c>
      <c r="F152" s="222">
        <v>222400</v>
      </c>
      <c r="G152" s="266" t="s">
        <v>72</v>
      </c>
      <c r="H152" s="267"/>
      <c r="I152" s="194"/>
      <c r="J152" s="241"/>
      <c r="K152" s="223"/>
      <c r="L152" s="242"/>
      <c r="M152" s="241"/>
      <c r="N152" s="242"/>
      <c r="O152" s="241"/>
      <c r="P152" s="242"/>
    </row>
    <row r="153" spans="1:16" ht="15.75" customHeight="1">
      <c r="A153" s="6" t="s">
        <v>175</v>
      </c>
      <c r="B153" s="206"/>
      <c r="C153" s="206"/>
      <c r="D153" s="207"/>
      <c r="E153" s="2" t="s">
        <v>155</v>
      </c>
      <c r="F153" s="222">
        <v>222110</v>
      </c>
      <c r="G153" s="266" t="s">
        <v>72</v>
      </c>
      <c r="H153" s="267"/>
      <c r="I153" s="194"/>
      <c r="J153" s="241"/>
      <c r="K153" s="223"/>
      <c r="L153" s="242"/>
      <c r="M153" s="241"/>
      <c r="N153" s="242"/>
      <c r="O153" s="241"/>
      <c r="P153" s="242"/>
    </row>
    <row r="154" spans="1:16">
      <c r="A154" s="6" t="s">
        <v>132</v>
      </c>
      <c r="B154" s="206"/>
      <c r="C154" s="206"/>
      <c r="D154" s="207"/>
      <c r="E154" s="2" t="s">
        <v>162</v>
      </c>
      <c r="F154" s="222">
        <v>222220</v>
      </c>
      <c r="G154" s="266" t="s">
        <v>72</v>
      </c>
      <c r="H154" s="267"/>
      <c r="I154" s="194">
        <v>2.6</v>
      </c>
      <c r="J154" s="241"/>
      <c r="K154" s="223"/>
      <c r="L154" s="242"/>
      <c r="M154" s="241"/>
      <c r="N154" s="242"/>
      <c r="O154" s="241"/>
      <c r="P154" s="242"/>
    </row>
    <row r="155" spans="1:16">
      <c r="A155" s="6" t="s">
        <v>133</v>
      </c>
      <c r="B155" s="206"/>
      <c r="C155" s="206"/>
      <c r="D155" s="207"/>
      <c r="E155" s="2" t="s">
        <v>163</v>
      </c>
      <c r="F155" s="222">
        <v>222400</v>
      </c>
      <c r="G155" s="266" t="s">
        <v>72</v>
      </c>
      <c r="H155" s="267"/>
      <c r="I155" s="194">
        <v>52.7</v>
      </c>
      <c r="J155" s="241"/>
      <c r="K155" s="223"/>
      <c r="L155" s="242"/>
      <c r="M155" s="241"/>
      <c r="N155" s="242"/>
      <c r="O155" s="241"/>
      <c r="P155" s="242"/>
    </row>
    <row r="156" spans="1:16" ht="18" customHeight="1">
      <c r="A156" s="6" t="s">
        <v>137</v>
      </c>
      <c r="B156" s="206"/>
      <c r="C156" s="206"/>
      <c r="D156" s="207"/>
      <c r="E156" s="2" t="s">
        <v>165</v>
      </c>
      <c r="F156" s="222">
        <v>222500</v>
      </c>
      <c r="G156" s="266" t="s">
        <v>72</v>
      </c>
      <c r="H156" s="267"/>
      <c r="I156" s="194">
        <v>27.8</v>
      </c>
      <c r="J156" s="19"/>
      <c r="K156" s="19"/>
      <c r="L156" s="19"/>
      <c r="M156" s="19"/>
      <c r="N156" s="223"/>
      <c r="O156" s="241"/>
      <c r="P156" s="242"/>
    </row>
    <row r="157" spans="1:16" ht="18" customHeight="1">
      <c r="A157" s="6" t="s">
        <v>122</v>
      </c>
      <c r="B157" s="206"/>
      <c r="C157" s="206"/>
      <c r="D157" s="207"/>
      <c r="E157" s="2" t="s">
        <v>166</v>
      </c>
      <c r="F157" s="222">
        <v>222600</v>
      </c>
      <c r="G157" s="266" t="s">
        <v>72</v>
      </c>
      <c r="H157" s="267"/>
      <c r="I157" s="194">
        <v>1068.4000000000001</v>
      </c>
      <c r="J157" s="241"/>
      <c r="K157" s="223"/>
      <c r="L157" s="242"/>
      <c r="M157" s="241"/>
      <c r="N157" s="242"/>
      <c r="O157" s="241"/>
      <c r="P157" s="242"/>
    </row>
    <row r="158" spans="1:16" ht="18" customHeight="1">
      <c r="A158" s="6" t="s">
        <v>188</v>
      </c>
      <c r="B158" s="206"/>
      <c r="C158" s="206"/>
      <c r="D158" s="207"/>
      <c r="E158" s="2" t="s">
        <v>140</v>
      </c>
      <c r="F158" s="222">
        <v>222710</v>
      </c>
      <c r="G158" s="266" t="s">
        <v>72</v>
      </c>
      <c r="H158" s="267"/>
      <c r="I158" s="194"/>
      <c r="J158" s="241"/>
      <c r="K158" s="223"/>
      <c r="L158" s="242"/>
      <c r="M158" s="241"/>
      <c r="N158" s="242"/>
      <c r="O158" s="241"/>
      <c r="P158" s="242"/>
    </row>
    <row r="159" spans="1:16" ht="18" customHeight="1">
      <c r="A159" s="6" t="s">
        <v>189</v>
      </c>
      <c r="B159" s="206"/>
      <c r="C159" s="206"/>
      <c r="D159" s="207"/>
      <c r="E159" s="2" t="s">
        <v>141</v>
      </c>
      <c r="F159" s="222">
        <v>222720</v>
      </c>
      <c r="G159" s="266" t="s">
        <v>72</v>
      </c>
      <c r="H159" s="267"/>
      <c r="I159" s="194">
        <v>831.1</v>
      </c>
      <c r="J159" s="241"/>
      <c r="K159" s="223"/>
      <c r="L159" s="242"/>
      <c r="M159" s="241"/>
      <c r="N159" s="242"/>
      <c r="O159" s="241"/>
      <c r="P159" s="242"/>
    </row>
    <row r="160" spans="1:16" ht="18" customHeight="1">
      <c r="A160" s="6" t="s">
        <v>321</v>
      </c>
      <c r="B160" s="206"/>
      <c r="C160" s="206"/>
      <c r="D160" s="207"/>
      <c r="E160" s="2" t="s">
        <v>232</v>
      </c>
      <c r="F160" s="222">
        <v>222800</v>
      </c>
      <c r="G160" s="266" t="s">
        <v>72</v>
      </c>
      <c r="H160" s="267"/>
      <c r="I160" s="194"/>
      <c r="J160" s="241"/>
      <c r="K160" s="223"/>
      <c r="L160" s="242"/>
      <c r="M160" s="241"/>
      <c r="N160" s="242"/>
      <c r="O160" s="241"/>
      <c r="P160" s="242"/>
    </row>
    <row r="161" spans="1:16" ht="18" customHeight="1">
      <c r="A161" s="6" t="s">
        <v>123</v>
      </c>
      <c r="B161" s="206"/>
      <c r="C161" s="206"/>
      <c r="D161" s="207"/>
      <c r="E161" s="2" t="s">
        <v>167</v>
      </c>
      <c r="F161" s="222">
        <v>222910</v>
      </c>
      <c r="G161" s="266" t="s">
        <v>72</v>
      </c>
      <c r="H161" s="267"/>
      <c r="I161" s="194">
        <v>4.5</v>
      </c>
      <c r="J161" s="241"/>
      <c r="K161" s="223"/>
      <c r="L161" s="242"/>
      <c r="M161" s="241"/>
      <c r="N161" s="242"/>
      <c r="O161" s="241"/>
      <c r="P161" s="242"/>
    </row>
    <row r="162" spans="1:16" ht="18" customHeight="1">
      <c r="A162" s="6" t="s">
        <v>179</v>
      </c>
      <c r="B162" s="206"/>
      <c r="C162" s="206"/>
      <c r="D162" s="207"/>
      <c r="E162" s="2" t="s">
        <v>168</v>
      </c>
      <c r="F162" s="222">
        <v>222920</v>
      </c>
      <c r="G162" s="266" t="s">
        <v>72</v>
      </c>
      <c r="H162" s="267"/>
      <c r="I162" s="194">
        <v>21.7</v>
      </c>
      <c r="J162" s="241"/>
      <c r="K162" s="223"/>
      <c r="L162" s="242"/>
      <c r="M162" s="241"/>
      <c r="N162" s="242"/>
      <c r="O162" s="241"/>
      <c r="P162" s="242"/>
    </row>
    <row r="163" spans="1:16" ht="18" customHeight="1">
      <c r="A163" s="6" t="s">
        <v>183</v>
      </c>
      <c r="B163" s="206"/>
      <c r="C163" s="206"/>
      <c r="D163" s="207"/>
      <c r="E163" s="2" t="s">
        <v>170</v>
      </c>
      <c r="F163" s="222">
        <v>222940</v>
      </c>
      <c r="G163" s="266" t="s">
        <v>72</v>
      </c>
      <c r="H163" s="267"/>
      <c r="I163" s="194"/>
      <c r="J163" s="241"/>
      <c r="K163" s="223"/>
      <c r="L163" s="242"/>
      <c r="M163" s="241"/>
      <c r="N163" s="242"/>
      <c r="O163" s="241"/>
      <c r="P163" s="242"/>
    </row>
    <row r="164" spans="1:16" ht="18" customHeight="1">
      <c r="A164" s="6" t="s">
        <v>356</v>
      </c>
      <c r="B164" s="206"/>
      <c r="C164" s="206"/>
      <c r="D164" s="207"/>
      <c r="E164" s="2" t="s">
        <v>232</v>
      </c>
      <c r="F164" s="222">
        <v>222960</v>
      </c>
      <c r="G164" s="266" t="s">
        <v>72</v>
      </c>
      <c r="H164" s="267"/>
      <c r="I164" s="194"/>
      <c r="J164" s="241"/>
      <c r="K164" s="223"/>
      <c r="L164" s="242"/>
      <c r="M164" s="241"/>
      <c r="N164" s="242"/>
      <c r="O164" s="241"/>
      <c r="P164" s="242"/>
    </row>
    <row r="165" spans="1:16" ht="18" customHeight="1">
      <c r="A165" s="6" t="s">
        <v>355</v>
      </c>
      <c r="B165" s="206"/>
      <c r="C165" s="206"/>
      <c r="D165" s="207"/>
      <c r="E165" s="2" t="s">
        <v>187</v>
      </c>
      <c r="F165" s="222">
        <v>222970</v>
      </c>
      <c r="G165" s="266" t="s">
        <v>72</v>
      </c>
      <c r="H165" s="267"/>
      <c r="I165" s="194"/>
      <c r="J165" s="241"/>
      <c r="K165" s="223"/>
      <c r="L165" s="242"/>
      <c r="M165" s="241"/>
      <c r="N165" s="242"/>
      <c r="O165" s="241"/>
      <c r="P165" s="242"/>
    </row>
    <row r="166" spans="1:16" ht="18" customHeight="1">
      <c r="A166" s="6" t="s">
        <v>131</v>
      </c>
      <c r="B166" s="206"/>
      <c r="C166" s="206"/>
      <c r="D166" s="207"/>
      <c r="E166" s="2" t="s">
        <v>162</v>
      </c>
      <c r="F166" s="222">
        <v>222980</v>
      </c>
      <c r="G166" s="266" t="s">
        <v>72</v>
      </c>
      <c r="H166" s="267"/>
      <c r="I166" s="194"/>
      <c r="J166" s="241"/>
      <c r="K166" s="223"/>
      <c r="L166" s="242"/>
      <c r="M166" s="241"/>
      <c r="N166" s="242"/>
      <c r="O166" s="241"/>
      <c r="P166" s="242"/>
    </row>
    <row r="167" spans="1:16" ht="18" customHeight="1">
      <c r="A167" s="6" t="s">
        <v>181</v>
      </c>
      <c r="B167" s="206"/>
      <c r="C167" s="206"/>
      <c r="D167" s="207"/>
      <c r="E167" s="2" t="s">
        <v>232</v>
      </c>
      <c r="F167" s="222">
        <v>222990</v>
      </c>
      <c r="G167" s="266" t="s">
        <v>72</v>
      </c>
      <c r="H167" s="267"/>
      <c r="I167" s="242">
        <v>4865</v>
      </c>
      <c r="J167" s="23"/>
      <c r="K167" s="223"/>
      <c r="L167" s="24"/>
      <c r="M167" s="23"/>
      <c r="N167" s="24"/>
      <c r="O167" s="23"/>
      <c r="P167" s="24"/>
    </row>
    <row r="168" spans="1:16" ht="18" customHeight="1">
      <c r="A168" s="4" t="s">
        <v>332</v>
      </c>
      <c r="B168" s="63"/>
      <c r="C168" s="63"/>
      <c r="D168" s="64"/>
      <c r="E168" s="8"/>
      <c r="F168" s="7">
        <v>27</v>
      </c>
      <c r="G168" s="266" t="s">
        <v>72</v>
      </c>
      <c r="H168" s="267"/>
      <c r="I168" s="194"/>
      <c r="J168" s="175"/>
      <c r="K168" s="3"/>
      <c r="L168" s="176"/>
      <c r="M168" s="175"/>
      <c r="N168" s="176"/>
      <c r="O168" s="175"/>
      <c r="P168" s="176"/>
    </row>
    <row r="169" spans="1:16" ht="18" customHeight="1">
      <c r="A169" s="350" t="s">
        <v>331</v>
      </c>
      <c r="B169" s="264"/>
      <c r="C169" s="264"/>
      <c r="D169" s="265"/>
      <c r="E169" s="2" t="s">
        <v>143</v>
      </c>
      <c r="F169" s="222">
        <v>273200</v>
      </c>
      <c r="G169" s="266" t="s">
        <v>72</v>
      </c>
      <c r="H169" s="267"/>
      <c r="I169" s="194"/>
      <c r="J169" s="10"/>
      <c r="K169" s="223"/>
      <c r="L169" s="13"/>
      <c r="M169" s="10"/>
      <c r="N169" s="13"/>
      <c r="O169" s="10"/>
      <c r="P169" s="13"/>
    </row>
    <row r="170" spans="1:16" ht="18" customHeight="1">
      <c r="A170" s="350" t="s">
        <v>124</v>
      </c>
      <c r="B170" s="264"/>
      <c r="C170" s="264"/>
      <c r="D170" s="265"/>
      <c r="E170" s="2" t="s">
        <v>194</v>
      </c>
      <c r="F170" s="222">
        <v>273500</v>
      </c>
      <c r="G170" s="266" t="s">
        <v>72</v>
      </c>
      <c r="H170" s="267"/>
      <c r="I170" s="194"/>
      <c r="J170" s="241"/>
      <c r="K170" s="223"/>
      <c r="L170" s="242"/>
      <c r="M170" s="241"/>
      <c r="N170" s="242"/>
      <c r="O170" s="241"/>
      <c r="P170" s="242"/>
    </row>
    <row r="171" spans="1:16" ht="18" customHeight="1">
      <c r="A171" s="343" t="s">
        <v>333</v>
      </c>
      <c r="B171" s="278"/>
      <c r="C171" s="278"/>
      <c r="D171" s="279"/>
      <c r="E171" s="8"/>
      <c r="F171" s="7">
        <v>28</v>
      </c>
      <c r="G171" s="266" t="s">
        <v>72</v>
      </c>
      <c r="H171" s="267"/>
      <c r="I171" s="194"/>
      <c r="J171" s="175"/>
      <c r="K171" s="3"/>
      <c r="L171" s="176"/>
      <c r="M171" s="175"/>
      <c r="N171" s="176"/>
      <c r="O171" s="175"/>
      <c r="P171" s="176"/>
    </row>
    <row r="172" spans="1:16" ht="18" customHeight="1">
      <c r="A172" s="389" t="s">
        <v>306</v>
      </c>
      <c r="B172" s="271"/>
      <c r="C172" s="271"/>
      <c r="D172" s="272"/>
      <c r="E172" s="94" t="s">
        <v>309</v>
      </c>
      <c r="F172" s="222">
        <v>281360</v>
      </c>
      <c r="G172" s="266" t="s">
        <v>72</v>
      </c>
      <c r="H172" s="267"/>
      <c r="I172" s="194"/>
      <c r="J172" s="241"/>
      <c r="K172" s="223"/>
      <c r="L172" s="242"/>
      <c r="M172" s="241"/>
      <c r="N172" s="242"/>
      <c r="O172" s="241"/>
      <c r="P172" s="242"/>
    </row>
    <row r="173" spans="1:16" ht="18" customHeight="1">
      <c r="A173" s="350" t="s">
        <v>307</v>
      </c>
      <c r="B173" s="264"/>
      <c r="C173" s="264"/>
      <c r="D173" s="265"/>
      <c r="E173" s="2" t="s">
        <v>198</v>
      </c>
      <c r="F173" s="222">
        <v>281361</v>
      </c>
      <c r="G173" s="266" t="s">
        <v>72</v>
      </c>
      <c r="H173" s="267"/>
      <c r="I173" s="194"/>
      <c r="J173" s="241"/>
      <c r="K173" s="223"/>
      <c r="L173" s="242"/>
      <c r="M173" s="241"/>
      <c r="N173" s="242"/>
      <c r="O173" s="241"/>
      <c r="P173" s="242"/>
    </row>
    <row r="174" spans="1:16" ht="18" customHeight="1">
      <c r="A174" s="350" t="s">
        <v>308</v>
      </c>
      <c r="B174" s="264"/>
      <c r="C174" s="264"/>
      <c r="D174" s="265"/>
      <c r="E174" s="2" t="s">
        <v>199</v>
      </c>
      <c r="F174" s="222">
        <v>281362</v>
      </c>
      <c r="G174" s="266" t="s">
        <v>72</v>
      </c>
      <c r="H174" s="267"/>
      <c r="I174" s="194"/>
      <c r="J174" s="241"/>
      <c r="K174" s="223"/>
      <c r="L174" s="242"/>
      <c r="M174" s="241"/>
      <c r="N174" s="242"/>
      <c r="O174" s="241"/>
      <c r="P174" s="242"/>
    </row>
    <row r="175" spans="1:16" ht="18" customHeight="1">
      <c r="A175" s="350" t="s">
        <v>182</v>
      </c>
      <c r="B175" s="264"/>
      <c r="C175" s="264"/>
      <c r="D175" s="265"/>
      <c r="E175" s="2" t="s">
        <v>169</v>
      </c>
      <c r="F175" s="222">
        <v>281400</v>
      </c>
      <c r="G175" s="266" t="s">
        <v>72</v>
      </c>
      <c r="H175" s="267"/>
      <c r="I175" s="194"/>
      <c r="J175" s="241"/>
      <c r="K175" s="223"/>
      <c r="L175" s="242"/>
      <c r="M175" s="241"/>
      <c r="N175" s="242"/>
      <c r="O175" s="241"/>
      <c r="P175" s="242"/>
    </row>
    <row r="176" spans="1:16" ht="18" customHeight="1">
      <c r="A176" s="343" t="s">
        <v>325</v>
      </c>
      <c r="B176" s="278"/>
      <c r="C176" s="278"/>
      <c r="D176" s="279"/>
      <c r="E176" s="8"/>
      <c r="F176" s="7">
        <v>31</v>
      </c>
      <c r="G176" s="266" t="s">
        <v>72</v>
      </c>
      <c r="H176" s="267"/>
      <c r="I176" s="175">
        <f>I177+I178+I179+I180+I181+I183+I182</f>
        <v>11064.6</v>
      </c>
      <c r="J176" s="175">
        <f>J177+J178+J179+J180+J181+J183+J182</f>
        <v>0</v>
      </c>
      <c r="K176" s="3"/>
      <c r="L176" s="176"/>
      <c r="M176" s="175"/>
      <c r="N176" s="176"/>
      <c r="O176" s="175"/>
      <c r="P176" s="176"/>
    </row>
    <row r="177" spans="1:16" ht="18" customHeight="1">
      <c r="A177" s="6" t="s">
        <v>145</v>
      </c>
      <c r="B177" s="206"/>
      <c r="C177" s="206"/>
      <c r="D177" s="207"/>
      <c r="E177" s="2" t="s">
        <v>146</v>
      </c>
      <c r="F177" s="222">
        <v>311120</v>
      </c>
      <c r="G177" s="266" t="s">
        <v>72</v>
      </c>
      <c r="H177" s="267"/>
      <c r="I177" s="194">
        <v>2083.4</v>
      </c>
      <c r="J177" s="241"/>
      <c r="K177" s="223"/>
      <c r="L177" s="242"/>
      <c r="M177" s="241"/>
      <c r="N177" s="242"/>
      <c r="O177" s="241"/>
      <c r="P177" s="242"/>
    </row>
    <row r="178" spans="1:16" ht="18" customHeight="1">
      <c r="A178" s="6" t="s">
        <v>357</v>
      </c>
      <c r="B178" s="206"/>
      <c r="C178" s="206"/>
      <c r="D178" s="207"/>
      <c r="E178" s="2" t="s">
        <v>144</v>
      </c>
      <c r="F178" s="222">
        <v>314110</v>
      </c>
      <c r="G178" s="266" t="s">
        <v>72</v>
      </c>
      <c r="H178" s="267"/>
      <c r="I178" s="194">
        <v>377.7</v>
      </c>
      <c r="J178" s="241"/>
      <c r="K178" s="223"/>
      <c r="L178" s="242"/>
      <c r="M178" s="241"/>
      <c r="N178" s="242"/>
      <c r="O178" s="241"/>
      <c r="P178" s="242"/>
    </row>
    <row r="179" spans="1:16" ht="18" customHeight="1">
      <c r="A179" s="497" t="s">
        <v>192</v>
      </c>
      <c r="B179" s="359"/>
      <c r="C179" s="359"/>
      <c r="D179" s="360"/>
      <c r="E179" s="2" t="s">
        <v>144</v>
      </c>
      <c r="F179" s="222">
        <v>315110</v>
      </c>
      <c r="G179" s="266" t="s">
        <v>72</v>
      </c>
      <c r="H179" s="267"/>
      <c r="I179" s="194"/>
      <c r="J179" s="241"/>
      <c r="K179" s="223"/>
      <c r="L179" s="242"/>
      <c r="M179" s="241"/>
      <c r="N179" s="242"/>
      <c r="O179" s="241"/>
      <c r="P179" s="242"/>
    </row>
    <row r="180" spans="1:16" ht="18" customHeight="1">
      <c r="A180" s="497" t="s">
        <v>193</v>
      </c>
      <c r="B180" s="359"/>
      <c r="C180" s="359"/>
      <c r="D180" s="360"/>
      <c r="E180" s="2" t="s">
        <v>144</v>
      </c>
      <c r="F180" s="222">
        <v>316110</v>
      </c>
      <c r="G180" s="266" t="s">
        <v>72</v>
      </c>
      <c r="H180" s="267"/>
      <c r="I180" s="194"/>
      <c r="J180" s="241"/>
      <c r="K180" s="223"/>
      <c r="L180" s="242"/>
      <c r="M180" s="241"/>
      <c r="N180" s="242"/>
      <c r="O180" s="241"/>
      <c r="P180" s="242"/>
    </row>
    <row r="181" spans="1:16" ht="18" customHeight="1">
      <c r="A181" s="497" t="s">
        <v>358</v>
      </c>
      <c r="B181" s="359"/>
      <c r="C181" s="359"/>
      <c r="D181" s="360"/>
      <c r="E181" s="2" t="s">
        <v>144</v>
      </c>
      <c r="F181" s="222">
        <v>317110</v>
      </c>
      <c r="G181" s="266" t="s">
        <v>72</v>
      </c>
      <c r="H181" s="267"/>
      <c r="I181" s="194">
        <v>8603.5</v>
      </c>
      <c r="J181" s="23"/>
      <c r="K181" s="223"/>
      <c r="L181" s="24"/>
      <c r="M181" s="23"/>
      <c r="N181" s="24"/>
      <c r="O181" s="23"/>
      <c r="P181" s="24"/>
    </row>
    <row r="182" spans="1:16" ht="18" customHeight="1">
      <c r="A182" s="497" t="s">
        <v>47</v>
      </c>
      <c r="B182" s="359"/>
      <c r="C182" s="359"/>
      <c r="D182" s="360"/>
      <c r="E182" s="2" t="s">
        <v>144</v>
      </c>
      <c r="F182" s="222">
        <v>317210</v>
      </c>
      <c r="G182" s="266" t="s">
        <v>72</v>
      </c>
      <c r="H182" s="267"/>
      <c r="I182" s="194"/>
      <c r="J182" s="23"/>
      <c r="K182" s="223"/>
      <c r="L182" s="24"/>
      <c r="M182" s="23"/>
      <c r="N182" s="24"/>
      <c r="O182" s="23"/>
      <c r="P182" s="24"/>
    </row>
    <row r="183" spans="1:16" ht="18" customHeight="1">
      <c r="A183" s="497" t="s">
        <v>322</v>
      </c>
      <c r="B183" s="359"/>
      <c r="C183" s="359"/>
      <c r="D183" s="360"/>
      <c r="E183" s="2" t="s">
        <v>144</v>
      </c>
      <c r="F183" s="222">
        <v>318110</v>
      </c>
      <c r="G183" s="266" t="s">
        <v>72</v>
      </c>
      <c r="H183" s="267"/>
      <c r="I183" s="194"/>
      <c r="J183" s="23"/>
      <c r="K183" s="223"/>
      <c r="L183" s="24"/>
      <c r="M183" s="23"/>
      <c r="N183" s="24"/>
      <c r="O183" s="23"/>
      <c r="P183" s="24"/>
    </row>
    <row r="184" spans="1:16" ht="18" customHeight="1">
      <c r="A184" s="343" t="s">
        <v>324</v>
      </c>
      <c r="B184" s="278"/>
      <c r="C184" s="278"/>
      <c r="D184" s="279"/>
      <c r="E184" s="8"/>
      <c r="F184" s="7">
        <v>33</v>
      </c>
      <c r="G184" s="266" t="s">
        <v>72</v>
      </c>
      <c r="H184" s="267"/>
      <c r="I184" s="175">
        <f>I185+I186+I187+I188+I189+I190+J191+J192+J193+I194</f>
        <v>82</v>
      </c>
      <c r="J184" s="175">
        <f>J185+J186+J187+J188+J189+J190+K191+K192+K193+J194</f>
        <v>0</v>
      </c>
      <c r="K184" s="175"/>
      <c r="L184" s="176"/>
      <c r="M184" s="175"/>
      <c r="N184" s="176"/>
      <c r="O184" s="175"/>
      <c r="P184" s="176"/>
    </row>
    <row r="185" spans="1:16" ht="18" customHeight="1">
      <c r="A185" s="6" t="s">
        <v>134</v>
      </c>
      <c r="B185" s="206"/>
      <c r="C185" s="206"/>
      <c r="D185" s="207"/>
      <c r="E185" s="2" t="s">
        <v>180</v>
      </c>
      <c r="F185" s="222">
        <v>331110</v>
      </c>
      <c r="G185" s="266" t="s">
        <v>72</v>
      </c>
      <c r="H185" s="267"/>
      <c r="I185" s="194"/>
      <c r="J185" s="10"/>
      <c r="K185" s="223"/>
      <c r="L185" s="13"/>
      <c r="M185" s="10"/>
      <c r="N185" s="13"/>
      <c r="O185" s="10"/>
      <c r="P185" s="13"/>
    </row>
    <row r="186" spans="1:16" ht="18" customHeight="1">
      <c r="A186" s="6" t="s">
        <v>135</v>
      </c>
      <c r="B186" s="206"/>
      <c r="C186" s="206"/>
      <c r="D186" s="207"/>
      <c r="E186" s="2" t="s">
        <v>163</v>
      </c>
      <c r="F186" s="222">
        <v>332110</v>
      </c>
      <c r="G186" s="266" t="s">
        <v>72</v>
      </c>
      <c r="H186" s="267"/>
      <c r="I186" s="194"/>
      <c r="J186" s="241"/>
      <c r="K186" s="223"/>
      <c r="L186" s="242"/>
      <c r="M186" s="241"/>
      <c r="N186" s="242"/>
      <c r="O186" s="241"/>
      <c r="P186" s="242"/>
    </row>
    <row r="187" spans="1:16" ht="18" customHeight="1">
      <c r="A187" s="389" t="s">
        <v>130</v>
      </c>
      <c r="B187" s="271"/>
      <c r="C187" s="271"/>
      <c r="D187" s="272"/>
      <c r="E187" s="2" t="s">
        <v>160</v>
      </c>
      <c r="F187" s="222">
        <v>333110</v>
      </c>
      <c r="G187" s="266" t="s">
        <v>72</v>
      </c>
      <c r="H187" s="267"/>
      <c r="I187" s="194"/>
      <c r="J187" s="241"/>
      <c r="K187" s="223"/>
      <c r="L187" s="242"/>
      <c r="M187" s="241"/>
      <c r="N187" s="242"/>
      <c r="O187" s="241"/>
      <c r="P187" s="242"/>
    </row>
    <row r="188" spans="1:16" ht="18" customHeight="1">
      <c r="A188" s="6" t="s">
        <v>178</v>
      </c>
      <c r="B188" s="206"/>
      <c r="C188" s="206"/>
      <c r="D188" s="207"/>
      <c r="E188" s="2" t="s">
        <v>161</v>
      </c>
      <c r="F188" s="222">
        <v>334110</v>
      </c>
      <c r="G188" s="266" t="s">
        <v>72</v>
      </c>
      <c r="H188" s="267"/>
      <c r="I188" s="194"/>
      <c r="J188" s="241"/>
      <c r="K188" s="223"/>
      <c r="L188" s="242"/>
      <c r="M188" s="241"/>
      <c r="N188" s="242"/>
      <c r="O188" s="241"/>
      <c r="P188" s="242"/>
    </row>
    <row r="189" spans="1:16" ht="18" customHeight="1">
      <c r="A189" s="350" t="s">
        <v>177</v>
      </c>
      <c r="B189" s="264"/>
      <c r="C189" s="264"/>
      <c r="D189" s="265"/>
      <c r="E189" s="2" t="s">
        <v>159</v>
      </c>
      <c r="F189" s="222">
        <v>335110</v>
      </c>
      <c r="G189" s="266" t="s">
        <v>72</v>
      </c>
      <c r="H189" s="267"/>
      <c r="I189" s="194"/>
      <c r="J189" s="241"/>
      <c r="K189" s="223"/>
      <c r="L189" s="242"/>
      <c r="M189" s="241"/>
      <c r="N189" s="242"/>
      <c r="O189" s="241"/>
      <c r="P189" s="242"/>
    </row>
    <row r="190" spans="1:16" ht="18" customHeight="1">
      <c r="A190" s="350" t="s">
        <v>129</v>
      </c>
      <c r="B190" s="264"/>
      <c r="C190" s="264"/>
      <c r="D190" s="265"/>
      <c r="E190" s="2" t="s">
        <v>157</v>
      </c>
      <c r="F190" s="222">
        <v>336110</v>
      </c>
      <c r="G190" s="266" t="s">
        <v>72</v>
      </c>
      <c r="H190" s="267"/>
      <c r="I190" s="194">
        <v>60.2</v>
      </c>
      <c r="J190" s="241"/>
      <c r="K190" s="223"/>
      <c r="L190" s="242"/>
      <c r="M190" s="241"/>
      <c r="N190" s="242"/>
      <c r="O190" s="241"/>
      <c r="P190" s="242"/>
    </row>
    <row r="191" spans="1:16" ht="15.75" hidden="1" customHeight="1">
      <c r="A191" s="350" t="s">
        <v>359</v>
      </c>
      <c r="B191" s="264"/>
      <c r="C191" s="264"/>
      <c r="D191" s="265"/>
      <c r="E191" s="2" t="s">
        <v>360</v>
      </c>
      <c r="F191" s="222">
        <v>337110</v>
      </c>
      <c r="G191" s="266" t="s">
        <v>72</v>
      </c>
      <c r="H191" s="267"/>
      <c r="I191" s="194"/>
      <c r="J191" s="223"/>
      <c r="K191" s="241"/>
      <c r="L191" s="242"/>
      <c r="M191" s="241"/>
      <c r="N191" s="242"/>
      <c r="O191" s="241"/>
      <c r="P191" s="242"/>
    </row>
    <row r="192" spans="1:16" ht="15.75" hidden="1" customHeight="1">
      <c r="A192" s="6" t="s">
        <v>136</v>
      </c>
      <c r="B192" s="206"/>
      <c r="C192" s="206"/>
      <c r="D192" s="207"/>
      <c r="E192" s="2" t="s">
        <v>164</v>
      </c>
      <c r="F192" s="222">
        <v>338110</v>
      </c>
      <c r="G192" s="266" t="s">
        <v>72</v>
      </c>
      <c r="H192" s="267"/>
      <c r="I192" s="194"/>
      <c r="J192" s="223"/>
      <c r="K192" s="241"/>
      <c r="L192" s="242"/>
      <c r="M192" s="241"/>
      <c r="N192" s="242"/>
      <c r="O192" s="241"/>
      <c r="P192" s="242"/>
    </row>
    <row r="193" spans="1:16" ht="15.75" hidden="1" customHeight="1">
      <c r="A193" s="389" t="s">
        <v>361</v>
      </c>
      <c r="B193" s="271"/>
      <c r="C193" s="271"/>
      <c r="D193" s="272"/>
      <c r="E193" s="2" t="s">
        <v>157</v>
      </c>
      <c r="F193" s="222">
        <v>339000</v>
      </c>
      <c r="G193" s="266" t="s">
        <v>72</v>
      </c>
      <c r="H193" s="267"/>
      <c r="I193" s="194"/>
      <c r="J193" s="223"/>
      <c r="K193" s="361"/>
      <c r="L193" s="362"/>
      <c r="M193" s="361"/>
      <c r="N193" s="362"/>
      <c r="O193" s="361"/>
      <c r="P193" s="362"/>
    </row>
    <row r="194" spans="1:16">
      <c r="A194" s="389" t="s">
        <v>361</v>
      </c>
      <c r="B194" s="271"/>
      <c r="C194" s="271"/>
      <c r="D194" s="272"/>
      <c r="E194" s="2" t="s">
        <v>157</v>
      </c>
      <c r="F194" s="222">
        <v>339110</v>
      </c>
      <c r="G194" s="266" t="s">
        <v>72</v>
      </c>
      <c r="H194" s="267"/>
      <c r="I194" s="194">
        <v>21.8</v>
      </c>
      <c r="J194" s="223"/>
      <c r="K194" s="223"/>
      <c r="L194" s="242"/>
      <c r="M194" s="10"/>
      <c r="N194" s="13"/>
      <c r="O194" s="241"/>
      <c r="P194" s="242"/>
    </row>
    <row r="195" spans="1:16">
      <c r="A195" s="245"/>
      <c r="B195" s="197"/>
      <c r="C195" s="197"/>
      <c r="D195" s="198"/>
      <c r="E195" s="2"/>
      <c r="F195" s="222"/>
      <c r="G195" s="191"/>
      <c r="H195" s="192"/>
      <c r="I195" s="194"/>
      <c r="J195" s="223"/>
      <c r="K195" s="223"/>
      <c r="L195" s="242"/>
      <c r="M195" s="10"/>
      <c r="N195" s="13"/>
      <c r="O195" s="241"/>
      <c r="P195" s="242"/>
    </row>
    <row r="196" spans="1:16" ht="31.5" customHeight="1">
      <c r="A196" s="343" t="s">
        <v>460</v>
      </c>
      <c r="B196" s="278"/>
      <c r="C196" s="278"/>
      <c r="D196" s="279"/>
      <c r="E196" s="8" t="s">
        <v>464</v>
      </c>
      <c r="F196" s="222"/>
      <c r="G196" s="191"/>
      <c r="H196" s="192"/>
      <c r="I196" s="114">
        <f>I197+I205</f>
        <v>-0.7</v>
      </c>
      <c r="J196" s="83">
        <f>J197+J204</f>
        <v>2081</v>
      </c>
      <c r="K196" s="3">
        <f>K197+K204</f>
        <v>1264.2</v>
      </c>
      <c r="L196" s="242"/>
      <c r="M196" s="182"/>
      <c r="N196" s="13"/>
      <c r="O196" s="241"/>
      <c r="P196" s="242"/>
    </row>
    <row r="197" spans="1:16">
      <c r="A197" s="4" t="s">
        <v>128</v>
      </c>
      <c r="B197" s="206"/>
      <c r="C197" s="206"/>
      <c r="D197" s="207"/>
      <c r="E197" s="8">
        <v>113</v>
      </c>
      <c r="F197" s="7">
        <v>22</v>
      </c>
      <c r="G197" s="191"/>
      <c r="H197" s="192"/>
      <c r="I197" s="3">
        <f>I198+I200+I203</f>
        <v>-0.7</v>
      </c>
      <c r="J197" s="3">
        <f>SUM(J198:J203)</f>
        <v>1961</v>
      </c>
      <c r="K197" s="3">
        <f>SUM(K198:K203)</f>
        <v>1214.2</v>
      </c>
      <c r="L197" s="242"/>
      <c r="M197" s="175"/>
      <c r="N197" s="13"/>
      <c r="O197" s="241"/>
      <c r="P197" s="242"/>
    </row>
    <row r="198" spans="1:16">
      <c r="A198" s="389" t="s">
        <v>138</v>
      </c>
      <c r="B198" s="271"/>
      <c r="C198" s="271"/>
      <c r="D198" s="272"/>
      <c r="E198" s="222"/>
      <c r="F198" s="222">
        <v>222300</v>
      </c>
      <c r="G198" s="266" t="s">
        <v>72</v>
      </c>
      <c r="H198" s="267"/>
      <c r="I198" s="194"/>
      <c r="J198" s="223">
        <v>235.4</v>
      </c>
      <c r="K198" s="223">
        <v>140</v>
      </c>
      <c r="L198" s="242"/>
      <c r="M198" s="10"/>
      <c r="N198" s="13"/>
      <c r="O198" s="241"/>
      <c r="P198" s="242"/>
    </row>
    <row r="199" spans="1:16">
      <c r="A199" s="6" t="s">
        <v>133</v>
      </c>
      <c r="B199" s="206"/>
      <c r="C199" s="206"/>
      <c r="D199" s="207"/>
      <c r="E199" s="2" t="s">
        <v>163</v>
      </c>
      <c r="F199" s="222">
        <v>222400</v>
      </c>
      <c r="G199" s="266" t="s">
        <v>72</v>
      </c>
      <c r="H199" s="267"/>
      <c r="I199" s="194"/>
      <c r="J199" s="223"/>
      <c r="K199" s="223">
        <v>73</v>
      </c>
      <c r="L199" s="242"/>
      <c r="M199" s="10"/>
      <c r="N199" s="13"/>
      <c r="O199" s="241"/>
      <c r="P199" s="242"/>
    </row>
    <row r="200" spans="1:16">
      <c r="A200" s="6" t="s">
        <v>462</v>
      </c>
      <c r="B200" s="25"/>
      <c r="C200" s="25"/>
      <c r="D200" s="183"/>
      <c r="E200" s="2" t="s">
        <v>463</v>
      </c>
      <c r="F200" s="222">
        <v>222720</v>
      </c>
      <c r="G200" s="266" t="s">
        <v>461</v>
      </c>
      <c r="H200" s="267"/>
      <c r="I200" s="194">
        <v>-0.7</v>
      </c>
      <c r="J200" s="79">
        <v>800</v>
      </c>
      <c r="K200" s="223">
        <v>330.2</v>
      </c>
      <c r="L200" s="242"/>
      <c r="M200" s="10"/>
      <c r="N200" s="13"/>
      <c r="O200" s="241"/>
      <c r="P200" s="242"/>
    </row>
    <row r="201" spans="1:16">
      <c r="A201" s="6" t="s">
        <v>123</v>
      </c>
      <c r="B201" s="206"/>
      <c r="C201" s="206"/>
      <c r="D201" s="207"/>
      <c r="E201" s="2" t="s">
        <v>167</v>
      </c>
      <c r="F201" s="222">
        <v>222910</v>
      </c>
      <c r="G201" s="266" t="s">
        <v>72</v>
      </c>
      <c r="H201" s="267"/>
      <c r="I201" s="194"/>
      <c r="J201" s="79">
        <v>80</v>
      </c>
      <c r="K201" s="223">
        <v>80</v>
      </c>
      <c r="L201" s="242"/>
      <c r="M201" s="10"/>
      <c r="N201" s="13"/>
      <c r="O201" s="241"/>
      <c r="P201" s="242"/>
    </row>
    <row r="202" spans="1:16">
      <c r="A202" s="6" t="s">
        <v>179</v>
      </c>
      <c r="B202" s="206"/>
      <c r="C202" s="206"/>
      <c r="D202" s="207"/>
      <c r="E202" s="2" t="s">
        <v>168</v>
      </c>
      <c r="F202" s="222">
        <v>222920</v>
      </c>
      <c r="G202" s="266" t="s">
        <v>72</v>
      </c>
      <c r="H202" s="267"/>
      <c r="I202" s="194"/>
      <c r="J202" s="79">
        <v>250</v>
      </c>
      <c r="K202" s="223">
        <v>125</v>
      </c>
      <c r="L202" s="242"/>
      <c r="M202" s="10"/>
      <c r="N202" s="13"/>
      <c r="O202" s="241"/>
      <c r="P202" s="242"/>
    </row>
    <row r="203" spans="1:16">
      <c r="A203" s="6" t="s">
        <v>181</v>
      </c>
      <c r="B203" s="25"/>
      <c r="C203" s="25"/>
      <c r="D203" s="183"/>
      <c r="E203" s="2"/>
      <c r="F203" s="222">
        <v>222990</v>
      </c>
      <c r="G203" s="266" t="s">
        <v>72</v>
      </c>
      <c r="H203" s="267"/>
      <c r="I203" s="194"/>
      <c r="J203" s="79">
        <v>595.6</v>
      </c>
      <c r="K203" s="223">
        <v>466</v>
      </c>
      <c r="L203" s="242"/>
      <c r="M203" s="10"/>
      <c r="N203" s="13"/>
      <c r="O203" s="241"/>
      <c r="P203" s="242"/>
    </row>
    <row r="204" spans="1:16">
      <c r="A204" s="343" t="s">
        <v>324</v>
      </c>
      <c r="B204" s="278"/>
      <c r="C204" s="278"/>
      <c r="D204" s="279"/>
      <c r="E204" s="8"/>
      <c r="F204" s="7">
        <v>33</v>
      </c>
      <c r="G204" s="191"/>
      <c r="H204" s="192"/>
      <c r="I204" s="194"/>
      <c r="J204" s="175">
        <f>J205+J206</f>
        <v>120</v>
      </c>
      <c r="K204" s="3">
        <f>K205+K206</f>
        <v>50</v>
      </c>
      <c r="L204" s="242"/>
      <c r="M204" s="10"/>
      <c r="N204" s="13"/>
      <c r="O204" s="241"/>
      <c r="P204" s="242"/>
    </row>
    <row r="205" spans="1:16">
      <c r="A205" s="350" t="s">
        <v>129</v>
      </c>
      <c r="B205" s="264"/>
      <c r="C205" s="264"/>
      <c r="D205" s="265"/>
      <c r="E205" s="2" t="s">
        <v>157</v>
      </c>
      <c r="F205" s="222">
        <v>336110</v>
      </c>
      <c r="G205" s="266" t="s">
        <v>72</v>
      </c>
      <c r="H205" s="267"/>
      <c r="I205" s="194"/>
      <c r="J205" s="79">
        <v>90</v>
      </c>
      <c r="K205" s="223">
        <v>50</v>
      </c>
      <c r="L205" s="242"/>
      <c r="M205" s="10"/>
      <c r="N205" s="13"/>
      <c r="O205" s="241"/>
      <c r="P205" s="242"/>
    </row>
    <row r="206" spans="1:16">
      <c r="A206" s="389" t="s">
        <v>361</v>
      </c>
      <c r="B206" s="271"/>
      <c r="C206" s="271"/>
      <c r="D206" s="272"/>
      <c r="E206" s="2" t="s">
        <v>157</v>
      </c>
      <c r="F206" s="222">
        <v>339110</v>
      </c>
      <c r="G206" s="266" t="s">
        <v>72</v>
      </c>
      <c r="H206" s="267"/>
      <c r="I206" s="194"/>
      <c r="J206" s="79">
        <v>30</v>
      </c>
      <c r="K206" s="223"/>
      <c r="L206" s="242"/>
      <c r="M206" s="10"/>
      <c r="N206" s="13"/>
      <c r="O206" s="241"/>
      <c r="P206" s="242"/>
    </row>
    <row r="207" spans="1:16" ht="38.25" customHeight="1">
      <c r="A207" s="343" t="s">
        <v>474</v>
      </c>
      <c r="B207" s="278"/>
      <c r="C207" s="278"/>
      <c r="D207" s="279"/>
      <c r="E207" s="8" t="s">
        <v>550</v>
      </c>
      <c r="F207" s="222"/>
      <c r="G207" s="191"/>
      <c r="H207" s="192"/>
      <c r="I207" s="176">
        <f>I208</f>
        <v>295</v>
      </c>
      <c r="J207" s="83">
        <f>J208+J214</f>
        <v>1086.0999999999999</v>
      </c>
      <c r="K207" s="83">
        <f>K208+K214</f>
        <v>774</v>
      </c>
      <c r="L207" s="242"/>
      <c r="M207" s="10"/>
      <c r="N207" s="13"/>
      <c r="O207" s="241"/>
      <c r="P207" s="242"/>
    </row>
    <row r="208" spans="1:16" ht="21" customHeight="1">
      <c r="A208" s="4" t="s">
        <v>128</v>
      </c>
      <c r="B208" s="206"/>
      <c r="C208" s="206"/>
      <c r="D208" s="207"/>
      <c r="E208" s="8">
        <v>113</v>
      </c>
      <c r="F208" s="7">
        <v>22</v>
      </c>
      <c r="G208" s="266" t="s">
        <v>72</v>
      </c>
      <c r="H208" s="267"/>
      <c r="I208" s="114">
        <f>SUM(I209:I213)</f>
        <v>295</v>
      </c>
      <c r="J208" s="83">
        <f>J209+J210+J212+J213</f>
        <v>1086.0999999999999</v>
      </c>
      <c r="K208" s="83">
        <f>K209+K210+K212+K213</f>
        <v>730</v>
      </c>
      <c r="L208" s="242"/>
      <c r="M208" s="10"/>
      <c r="N208" s="13"/>
      <c r="O208" s="241"/>
      <c r="P208" s="242"/>
    </row>
    <row r="209" spans="1:16">
      <c r="A209" s="6" t="s">
        <v>122</v>
      </c>
      <c r="B209" s="206"/>
      <c r="C209" s="206"/>
      <c r="D209" s="207"/>
      <c r="E209" s="2" t="s">
        <v>166</v>
      </c>
      <c r="F209" s="222">
        <v>222600</v>
      </c>
      <c r="G209" s="266" t="s">
        <v>72</v>
      </c>
      <c r="H209" s="267"/>
      <c r="I209" s="191"/>
      <c r="J209" s="19">
        <v>500</v>
      </c>
      <c r="K209" s="223">
        <v>100</v>
      </c>
      <c r="L209" s="242"/>
      <c r="M209" s="10"/>
      <c r="N209" s="13"/>
      <c r="O209" s="241"/>
      <c r="P209" s="242"/>
    </row>
    <row r="210" spans="1:16">
      <c r="A210" s="6" t="s">
        <v>189</v>
      </c>
      <c r="B210" s="25"/>
      <c r="C210" s="25"/>
      <c r="D210" s="183"/>
      <c r="E210" s="2"/>
      <c r="F210" s="222">
        <v>222720</v>
      </c>
      <c r="G210" s="266" t="s">
        <v>72</v>
      </c>
      <c r="H210" s="267"/>
      <c r="I210" s="191"/>
      <c r="J210" s="19"/>
      <c r="K210" s="223">
        <v>100</v>
      </c>
      <c r="L210" s="242"/>
      <c r="M210" s="10"/>
      <c r="N210" s="13"/>
      <c r="O210" s="241"/>
      <c r="P210" s="242"/>
    </row>
    <row r="211" spans="1:16">
      <c r="A211" s="6" t="s">
        <v>123</v>
      </c>
      <c r="B211" s="206"/>
      <c r="C211" s="206"/>
      <c r="D211" s="207"/>
      <c r="E211" s="2" t="s">
        <v>167</v>
      </c>
      <c r="F211" s="222">
        <v>222910</v>
      </c>
      <c r="G211" s="266" t="s">
        <v>72</v>
      </c>
      <c r="H211" s="267"/>
      <c r="I211" s="193">
        <v>31.4</v>
      </c>
      <c r="J211" s="19"/>
      <c r="K211" s="223"/>
      <c r="L211" s="242"/>
      <c r="M211" s="10"/>
      <c r="N211" s="13"/>
      <c r="O211" s="241"/>
      <c r="P211" s="242"/>
    </row>
    <row r="212" spans="1:16">
      <c r="A212" s="6" t="s">
        <v>179</v>
      </c>
      <c r="B212" s="206"/>
      <c r="C212" s="206"/>
      <c r="D212" s="207"/>
      <c r="E212" s="2" t="s">
        <v>168</v>
      </c>
      <c r="F212" s="222">
        <v>222930</v>
      </c>
      <c r="G212" s="191"/>
      <c r="H212" s="192"/>
      <c r="I212" s="193"/>
      <c r="J212" s="19">
        <v>25.5</v>
      </c>
      <c r="K212" s="223">
        <v>25.5</v>
      </c>
      <c r="L212" s="242"/>
      <c r="M212" s="10"/>
      <c r="N212" s="13"/>
      <c r="O212" s="241"/>
      <c r="P212" s="242"/>
    </row>
    <row r="213" spans="1:16">
      <c r="A213" s="6" t="s">
        <v>181</v>
      </c>
      <c r="B213" s="206"/>
      <c r="C213" s="206"/>
      <c r="D213" s="207"/>
      <c r="E213" s="2" t="s">
        <v>232</v>
      </c>
      <c r="F213" s="222">
        <v>222990</v>
      </c>
      <c r="G213" s="266" t="s">
        <v>72</v>
      </c>
      <c r="H213" s="267"/>
      <c r="I213" s="193">
        <v>263.60000000000002</v>
      </c>
      <c r="J213" s="19">
        <v>560.6</v>
      </c>
      <c r="K213" s="223">
        <v>504.5</v>
      </c>
      <c r="L213" s="242"/>
      <c r="M213" s="10"/>
      <c r="N213" s="13"/>
      <c r="O213" s="241"/>
      <c r="P213" s="242"/>
    </row>
    <row r="214" spans="1:16">
      <c r="A214" s="343" t="s">
        <v>324</v>
      </c>
      <c r="B214" s="278"/>
      <c r="C214" s="278"/>
      <c r="D214" s="279"/>
      <c r="E214" s="8"/>
      <c r="F214" s="7">
        <v>33</v>
      </c>
      <c r="G214" s="266" t="s">
        <v>72</v>
      </c>
      <c r="H214" s="267"/>
      <c r="I214" s="191"/>
      <c r="J214" s="83">
        <f>J215+J216</f>
        <v>0</v>
      </c>
      <c r="K214" s="3">
        <f>K215</f>
        <v>44</v>
      </c>
      <c r="L214" s="242"/>
      <c r="M214" s="10"/>
      <c r="N214" s="13"/>
      <c r="O214" s="241"/>
      <c r="P214" s="242"/>
    </row>
    <row r="215" spans="1:16">
      <c r="A215" s="350" t="s">
        <v>129</v>
      </c>
      <c r="B215" s="264"/>
      <c r="C215" s="264"/>
      <c r="D215" s="265"/>
      <c r="E215" s="2" t="s">
        <v>157</v>
      </c>
      <c r="F215" s="222">
        <v>336110</v>
      </c>
      <c r="G215" s="266" t="s">
        <v>72</v>
      </c>
      <c r="H215" s="267"/>
      <c r="I215" s="191"/>
      <c r="J215" s="19"/>
      <c r="K215" s="223">
        <v>44</v>
      </c>
      <c r="L215" s="242"/>
      <c r="M215" s="10"/>
      <c r="N215" s="13"/>
      <c r="O215" s="241"/>
      <c r="P215" s="242"/>
    </row>
    <row r="216" spans="1:16">
      <c r="A216" s="389" t="s">
        <v>361</v>
      </c>
      <c r="B216" s="271"/>
      <c r="C216" s="271"/>
      <c r="D216" s="272"/>
      <c r="E216" s="2" t="s">
        <v>157</v>
      </c>
      <c r="F216" s="222">
        <v>339110</v>
      </c>
      <c r="G216" s="266" t="s">
        <v>72</v>
      </c>
      <c r="H216" s="267"/>
      <c r="I216" s="191"/>
      <c r="J216" s="19"/>
      <c r="K216" s="223"/>
      <c r="L216" s="242"/>
      <c r="M216" s="10"/>
      <c r="N216" s="13"/>
      <c r="O216" s="241"/>
      <c r="P216" s="242"/>
    </row>
    <row r="217" spans="1:16">
      <c r="A217" s="6"/>
      <c r="B217" s="25"/>
      <c r="C217" s="25"/>
      <c r="D217" s="183"/>
      <c r="E217" s="2"/>
      <c r="F217" s="222"/>
      <c r="G217" s="191"/>
      <c r="H217" s="192"/>
      <c r="I217" s="194"/>
      <c r="J217" s="19"/>
      <c r="K217" s="223"/>
      <c r="L217" s="242"/>
      <c r="M217" s="10"/>
      <c r="N217" s="13"/>
      <c r="O217" s="241"/>
      <c r="P217" s="242"/>
    </row>
    <row r="218" spans="1:16">
      <c r="A218" s="343" t="s">
        <v>324</v>
      </c>
      <c r="B218" s="278"/>
      <c r="C218" s="278"/>
      <c r="D218" s="279"/>
      <c r="E218" s="2"/>
      <c r="F218" s="222"/>
      <c r="G218" s="191"/>
      <c r="H218" s="192"/>
      <c r="I218" s="194"/>
      <c r="J218" s="18"/>
      <c r="K218" s="223"/>
      <c r="L218" s="242"/>
      <c r="M218" s="10"/>
      <c r="N218" s="13"/>
      <c r="O218" s="241"/>
      <c r="P218" s="242"/>
    </row>
    <row r="219" spans="1:16">
      <c r="A219" s="350" t="s">
        <v>129</v>
      </c>
      <c r="B219" s="264"/>
      <c r="C219" s="264"/>
      <c r="D219" s="265"/>
      <c r="E219" s="2"/>
      <c r="F219" s="222"/>
      <c r="G219" s="191"/>
      <c r="H219" s="192"/>
      <c r="I219" s="194"/>
      <c r="J219" s="18"/>
      <c r="K219" s="223"/>
      <c r="L219" s="242"/>
      <c r="M219" s="10"/>
      <c r="N219" s="13"/>
      <c r="O219" s="241"/>
      <c r="P219" s="242"/>
    </row>
    <row r="220" spans="1:16" ht="50.25" customHeight="1">
      <c r="A220" s="343" t="s">
        <v>475</v>
      </c>
      <c r="B220" s="278"/>
      <c r="C220" s="278"/>
      <c r="D220" s="279"/>
      <c r="E220" s="8" t="s">
        <v>483</v>
      </c>
      <c r="F220" s="222"/>
      <c r="G220" s="191"/>
      <c r="H220" s="192"/>
      <c r="I220" s="192">
        <f>I221+I228</f>
        <v>778.5</v>
      </c>
      <c r="J220" s="83">
        <f>J221</f>
        <v>920</v>
      </c>
      <c r="K220" s="83">
        <f>K221+K228</f>
        <v>1350</v>
      </c>
      <c r="L220" s="242"/>
      <c r="M220" s="10"/>
      <c r="N220" s="13"/>
      <c r="O220" s="241"/>
      <c r="P220" s="242"/>
    </row>
    <row r="221" spans="1:16">
      <c r="A221" s="195"/>
      <c r="B221" s="68"/>
      <c r="C221" s="68"/>
      <c r="D221" s="69"/>
      <c r="E221" s="2"/>
      <c r="F221" s="7">
        <v>22</v>
      </c>
      <c r="G221" s="191"/>
      <c r="H221" s="192"/>
      <c r="I221" s="192">
        <f>SUM(I222:I227)</f>
        <v>766.3</v>
      </c>
      <c r="J221" s="176">
        <f>SUM(J222:J227)</f>
        <v>920</v>
      </c>
      <c r="K221" s="3">
        <f>SUM(K222:K227)</f>
        <v>1330</v>
      </c>
      <c r="L221" s="242"/>
      <c r="M221" s="10"/>
      <c r="N221" s="13"/>
      <c r="O221" s="241"/>
      <c r="P221" s="242"/>
    </row>
    <row r="222" spans="1:16">
      <c r="A222" s="389" t="s">
        <v>138</v>
      </c>
      <c r="B222" s="271"/>
      <c r="C222" s="271"/>
      <c r="D222" s="272"/>
      <c r="E222" s="222"/>
      <c r="F222" s="222">
        <v>222300</v>
      </c>
      <c r="G222" s="266" t="s">
        <v>72</v>
      </c>
      <c r="H222" s="267"/>
      <c r="I222" s="194">
        <v>30.9</v>
      </c>
      <c r="J222" s="19"/>
      <c r="K222" s="223">
        <v>60</v>
      </c>
      <c r="L222" s="242"/>
      <c r="M222" s="10"/>
      <c r="N222" s="13"/>
      <c r="O222" s="241"/>
      <c r="P222" s="242"/>
    </row>
    <row r="223" spans="1:16">
      <c r="A223" s="6" t="s">
        <v>133</v>
      </c>
      <c r="B223" s="206"/>
      <c r="C223" s="206"/>
      <c r="D223" s="207"/>
      <c r="E223" s="2" t="s">
        <v>163</v>
      </c>
      <c r="F223" s="222">
        <v>222400</v>
      </c>
      <c r="G223" s="266" t="s">
        <v>72</v>
      </c>
      <c r="H223" s="267"/>
      <c r="I223" s="194"/>
      <c r="J223" s="19"/>
      <c r="K223" s="223">
        <v>20</v>
      </c>
      <c r="L223" s="242"/>
      <c r="M223" s="10"/>
      <c r="N223" s="13"/>
      <c r="O223" s="241"/>
      <c r="P223" s="242"/>
    </row>
    <row r="224" spans="1:16">
      <c r="A224" s="6" t="s">
        <v>189</v>
      </c>
      <c r="B224" s="206"/>
      <c r="C224" s="206"/>
      <c r="D224" s="207"/>
      <c r="E224" s="2" t="s">
        <v>141</v>
      </c>
      <c r="F224" s="222">
        <v>222720</v>
      </c>
      <c r="G224" s="266" t="s">
        <v>72</v>
      </c>
      <c r="H224" s="267"/>
      <c r="I224" s="194">
        <v>172.4</v>
      </c>
      <c r="J224" s="19"/>
      <c r="K224" s="223">
        <v>150</v>
      </c>
      <c r="L224" s="242"/>
      <c r="M224" s="10"/>
      <c r="N224" s="13"/>
      <c r="O224" s="241"/>
      <c r="P224" s="242"/>
    </row>
    <row r="225" spans="1:16">
      <c r="A225" s="6" t="s">
        <v>123</v>
      </c>
      <c r="B225" s="206"/>
      <c r="C225" s="206"/>
      <c r="D225" s="207"/>
      <c r="E225" s="2" t="s">
        <v>167</v>
      </c>
      <c r="F225" s="222">
        <v>222910</v>
      </c>
      <c r="G225" s="266" t="s">
        <v>72</v>
      </c>
      <c r="H225" s="267"/>
      <c r="I225" s="242">
        <v>122</v>
      </c>
      <c r="J225" s="19"/>
      <c r="K225" s="223"/>
      <c r="L225" s="242"/>
      <c r="M225" s="10"/>
      <c r="N225" s="13"/>
      <c r="O225" s="241"/>
      <c r="P225" s="242"/>
    </row>
    <row r="226" spans="1:16">
      <c r="A226" s="6" t="s">
        <v>179</v>
      </c>
      <c r="B226" s="206"/>
      <c r="C226" s="206"/>
      <c r="D226" s="207"/>
      <c r="E226" s="2" t="s">
        <v>168</v>
      </c>
      <c r="F226" s="222">
        <v>222920</v>
      </c>
      <c r="G226" s="266" t="s">
        <v>72</v>
      </c>
      <c r="H226" s="267"/>
      <c r="I226" s="194">
        <v>26.3</v>
      </c>
      <c r="J226" s="19"/>
      <c r="K226" s="223"/>
      <c r="L226" s="242"/>
      <c r="M226" s="10"/>
      <c r="N226" s="13"/>
      <c r="O226" s="241"/>
      <c r="P226" s="242"/>
    </row>
    <row r="227" spans="1:16">
      <c r="A227" s="6" t="s">
        <v>181</v>
      </c>
      <c r="B227" s="25"/>
      <c r="C227" s="25"/>
      <c r="D227" s="183"/>
      <c r="E227" s="2"/>
      <c r="F227" s="222">
        <v>222990</v>
      </c>
      <c r="G227" s="266" t="s">
        <v>72</v>
      </c>
      <c r="H227" s="267"/>
      <c r="I227" s="194">
        <v>414.7</v>
      </c>
      <c r="J227" s="19">
        <v>920</v>
      </c>
      <c r="K227" s="223">
        <v>1100</v>
      </c>
      <c r="L227" s="242"/>
      <c r="M227" s="10"/>
      <c r="N227" s="13"/>
      <c r="O227" s="241"/>
      <c r="P227" s="242"/>
    </row>
    <row r="228" spans="1:16" ht="15.75" customHeight="1">
      <c r="A228" s="343" t="s">
        <v>324</v>
      </c>
      <c r="B228" s="278"/>
      <c r="C228" s="278"/>
      <c r="D228" s="279"/>
      <c r="E228" s="8"/>
      <c r="F228" s="7">
        <v>33</v>
      </c>
      <c r="G228" s="266" t="s">
        <v>72</v>
      </c>
      <c r="H228" s="267"/>
      <c r="I228" s="192">
        <f>I229</f>
        <v>12.2</v>
      </c>
      <c r="J228" s="192">
        <f t="shared" ref="J228:K228" si="4">J229</f>
        <v>0</v>
      </c>
      <c r="K228" s="229">
        <f t="shared" si="4"/>
        <v>20</v>
      </c>
      <c r="L228" s="242"/>
      <c r="M228" s="10"/>
      <c r="N228" s="13"/>
      <c r="O228" s="241"/>
      <c r="P228" s="242"/>
    </row>
    <row r="229" spans="1:16">
      <c r="A229" s="350" t="s">
        <v>129</v>
      </c>
      <c r="B229" s="264"/>
      <c r="C229" s="264"/>
      <c r="D229" s="265"/>
      <c r="E229" s="2" t="s">
        <v>157</v>
      </c>
      <c r="F229" s="222">
        <v>336100</v>
      </c>
      <c r="G229" s="266" t="s">
        <v>72</v>
      </c>
      <c r="H229" s="267"/>
      <c r="I229" s="194">
        <v>12.2</v>
      </c>
      <c r="J229" s="241"/>
      <c r="K229" s="223">
        <v>20</v>
      </c>
      <c r="L229" s="242"/>
      <c r="M229" s="10"/>
      <c r="N229" s="13"/>
      <c r="O229" s="241"/>
      <c r="P229" s="242"/>
    </row>
    <row r="230" spans="1:16" ht="22.15" customHeight="1">
      <c r="A230" s="305" t="s">
        <v>239</v>
      </c>
      <c r="B230" s="342"/>
      <c r="C230" s="342"/>
      <c r="D230" s="342"/>
      <c r="E230" s="342"/>
      <c r="F230" s="342"/>
      <c r="G230" s="342"/>
      <c r="H230" s="342"/>
      <c r="I230" s="342"/>
      <c r="J230" s="342"/>
      <c r="K230" s="342"/>
      <c r="L230" s="342"/>
      <c r="M230" s="342"/>
      <c r="N230" s="342"/>
      <c r="O230" s="342"/>
      <c r="P230" s="306"/>
    </row>
    <row r="231" spans="1:16" ht="19.899999999999999" hidden="1" customHeight="1">
      <c r="A231" s="288" t="s">
        <v>59</v>
      </c>
      <c r="B231" s="289"/>
      <c r="C231" s="289"/>
      <c r="D231" s="290"/>
      <c r="E231" s="273" t="s">
        <v>58</v>
      </c>
      <c r="F231" s="274"/>
      <c r="G231" s="274"/>
      <c r="H231" s="275"/>
      <c r="I231" s="351" t="s">
        <v>98</v>
      </c>
      <c r="J231" s="351" t="s">
        <v>97</v>
      </c>
      <c r="K231" s="351" t="s">
        <v>96</v>
      </c>
      <c r="L231" s="209">
        <v>2015</v>
      </c>
      <c r="M231" s="351" t="s">
        <v>94</v>
      </c>
      <c r="N231" s="208">
        <v>2016</v>
      </c>
      <c r="O231" s="208">
        <v>2017</v>
      </c>
      <c r="P231" s="208">
        <v>2018</v>
      </c>
    </row>
    <row r="232" spans="1:16" ht="66" hidden="1" customHeight="1">
      <c r="A232" s="291"/>
      <c r="B232" s="292"/>
      <c r="C232" s="292"/>
      <c r="D232" s="293"/>
      <c r="E232" s="2" t="s">
        <v>99</v>
      </c>
      <c r="F232" s="208" t="s">
        <v>92</v>
      </c>
      <c r="G232" s="228" t="s">
        <v>70</v>
      </c>
      <c r="H232" s="222" t="s">
        <v>93</v>
      </c>
      <c r="I232" s="351"/>
      <c r="J232" s="351"/>
      <c r="K232" s="351"/>
      <c r="L232" s="65" t="s">
        <v>95</v>
      </c>
      <c r="M232" s="351"/>
      <c r="N232" s="228" t="s">
        <v>70</v>
      </c>
      <c r="O232" s="228" t="s">
        <v>71</v>
      </c>
      <c r="P232" s="228" t="s">
        <v>71</v>
      </c>
    </row>
    <row r="233" spans="1:16" hidden="1">
      <c r="A233" s="273">
        <v>1</v>
      </c>
      <c r="B233" s="274"/>
      <c r="C233" s="274"/>
      <c r="D233" s="275"/>
      <c r="E233" s="2">
        <v>2</v>
      </c>
      <c r="F233" s="208">
        <v>3</v>
      </c>
      <c r="G233" s="208">
        <v>4</v>
      </c>
      <c r="H233" s="208">
        <v>5</v>
      </c>
      <c r="I233" s="208">
        <v>6</v>
      </c>
      <c r="J233" s="208">
        <v>7</v>
      </c>
      <c r="K233" s="208">
        <v>8</v>
      </c>
      <c r="L233" s="208">
        <v>9</v>
      </c>
      <c r="M233" s="208" t="s">
        <v>100</v>
      </c>
      <c r="N233" s="208">
        <v>11</v>
      </c>
      <c r="O233" s="208">
        <v>12</v>
      </c>
      <c r="P233" s="208">
        <v>13</v>
      </c>
    </row>
    <row r="234" spans="1:16" ht="22.9" hidden="1" customHeight="1">
      <c r="A234" s="268"/>
      <c r="B234" s="262"/>
      <c r="C234" s="262"/>
      <c r="D234" s="269"/>
      <c r="E234" s="92"/>
      <c r="F234" s="18"/>
      <c r="G234" s="18"/>
      <c r="H234" s="18"/>
      <c r="I234" s="18"/>
      <c r="J234" s="18"/>
      <c r="K234" s="18"/>
      <c r="L234" s="18"/>
      <c r="M234" s="18"/>
      <c r="N234" s="18"/>
      <c r="O234" s="18"/>
      <c r="P234" s="18"/>
    </row>
    <row r="235" spans="1:16" ht="22.9" hidden="1" customHeight="1">
      <c r="A235" s="268"/>
      <c r="B235" s="262"/>
      <c r="C235" s="262"/>
      <c r="D235" s="269"/>
      <c r="E235" s="92"/>
      <c r="F235" s="18"/>
      <c r="G235" s="18"/>
      <c r="H235" s="18"/>
      <c r="I235" s="18"/>
      <c r="J235" s="18"/>
      <c r="K235" s="18"/>
      <c r="L235" s="18"/>
      <c r="M235" s="18"/>
      <c r="N235" s="18"/>
      <c r="O235" s="18"/>
      <c r="P235" s="18"/>
    </row>
    <row r="236" spans="1:16" ht="22.9" hidden="1" customHeight="1">
      <c r="A236" s="268"/>
      <c r="B236" s="262"/>
      <c r="C236" s="262"/>
      <c r="D236" s="269"/>
      <c r="E236" s="92"/>
      <c r="F236" s="18"/>
      <c r="G236" s="18"/>
      <c r="H236" s="18"/>
      <c r="I236" s="18"/>
      <c r="J236" s="18"/>
      <c r="K236" s="18"/>
      <c r="L236" s="18"/>
      <c r="M236" s="18"/>
      <c r="N236" s="18"/>
      <c r="O236" s="18"/>
      <c r="P236" s="18"/>
    </row>
    <row r="237" spans="1:16" ht="22.9" hidden="1" customHeight="1">
      <c r="A237" s="268"/>
      <c r="B237" s="262"/>
      <c r="C237" s="262"/>
      <c r="D237" s="269"/>
      <c r="E237" s="92"/>
      <c r="F237" s="18"/>
      <c r="G237" s="18"/>
      <c r="H237" s="18"/>
      <c r="I237" s="18"/>
      <c r="J237" s="18"/>
      <c r="K237" s="18"/>
      <c r="L237" s="18"/>
      <c r="M237" s="18"/>
      <c r="N237" s="18"/>
      <c r="O237" s="18"/>
      <c r="P237" s="18"/>
    </row>
    <row r="238" spans="1:16" ht="22.9" hidden="1" customHeight="1">
      <c r="A238" s="268"/>
      <c r="B238" s="262"/>
      <c r="C238" s="262"/>
      <c r="D238" s="269"/>
      <c r="E238" s="92"/>
      <c r="F238" s="18"/>
      <c r="G238" s="18"/>
      <c r="H238" s="18"/>
      <c r="I238" s="18"/>
      <c r="J238" s="18"/>
      <c r="K238" s="18"/>
      <c r="L238" s="18"/>
      <c r="M238" s="18"/>
      <c r="N238" s="18"/>
      <c r="O238" s="18"/>
      <c r="P238" s="18"/>
    </row>
    <row r="239" spans="1:16" ht="22.9" hidden="1" customHeight="1">
      <c r="A239" s="268"/>
      <c r="B239" s="262"/>
      <c r="C239" s="262"/>
      <c r="D239" s="269"/>
      <c r="E239" s="92"/>
      <c r="F239" s="18"/>
      <c r="G239" s="18"/>
      <c r="H239" s="18"/>
      <c r="I239" s="18"/>
      <c r="J239" s="18"/>
      <c r="K239" s="18"/>
      <c r="L239" s="18"/>
      <c r="M239" s="18"/>
      <c r="N239" s="18"/>
      <c r="O239" s="18"/>
      <c r="P239" s="18"/>
    </row>
    <row r="240" spans="1:16" ht="22.9" hidden="1" customHeight="1">
      <c r="A240" s="268"/>
      <c r="B240" s="262"/>
      <c r="C240" s="262"/>
      <c r="D240" s="269"/>
      <c r="E240" s="92"/>
      <c r="F240" s="18"/>
      <c r="G240" s="18"/>
      <c r="H240" s="18"/>
      <c r="I240" s="18"/>
      <c r="J240" s="18"/>
      <c r="K240" s="18"/>
      <c r="L240" s="18"/>
      <c r="M240" s="18"/>
      <c r="N240" s="18"/>
      <c r="O240" s="18"/>
      <c r="P240" s="18"/>
    </row>
    <row r="241" spans="1:16" ht="23.45" customHeight="1"/>
    <row r="242" spans="1:16" s="66" customFormat="1" ht="24.6" customHeight="1">
      <c r="A242" s="248" t="s">
        <v>636</v>
      </c>
      <c r="B242" s="249"/>
      <c r="C242" s="249"/>
      <c r="D242" s="249"/>
      <c r="E242" s="249"/>
      <c r="F242" s="249"/>
      <c r="G242" s="249"/>
      <c r="H242" s="249"/>
      <c r="I242" s="249"/>
      <c r="J242" s="249"/>
      <c r="K242" s="249"/>
      <c r="L242" s="249"/>
      <c r="M242" s="249"/>
      <c r="N242" s="249"/>
      <c r="O242" s="249"/>
      <c r="P242" s="250"/>
    </row>
    <row r="243" spans="1:16" s="66" customFormat="1" ht="24.6" customHeight="1">
      <c r="A243" s="251" t="s">
        <v>612</v>
      </c>
      <c r="B243" s="252"/>
      <c r="C243" s="252"/>
      <c r="D243" s="252"/>
      <c r="E243" s="252"/>
      <c r="F243" s="252"/>
      <c r="G243" s="252"/>
      <c r="H243" s="252"/>
      <c r="I243" s="252"/>
      <c r="J243" s="252"/>
      <c r="K243" s="252"/>
      <c r="L243" s="252"/>
      <c r="M243" s="252"/>
      <c r="N243" s="252"/>
      <c r="O243" s="252"/>
      <c r="P243" s="253"/>
    </row>
    <row r="244" spans="1:16" s="66" customFormat="1" ht="24.6" customHeight="1">
      <c r="A244" s="251" t="s">
        <v>613</v>
      </c>
      <c r="B244" s="252"/>
      <c r="C244" s="252"/>
      <c r="D244" s="252"/>
      <c r="E244" s="252"/>
      <c r="F244" s="252"/>
      <c r="G244" s="252"/>
      <c r="H244" s="252"/>
      <c r="I244" s="252"/>
      <c r="J244" s="252"/>
      <c r="K244" s="252"/>
      <c r="L244" s="252"/>
      <c r="M244" s="252"/>
      <c r="N244" s="252"/>
      <c r="O244" s="252"/>
      <c r="P244" s="253"/>
    </row>
    <row r="245" spans="1:16" s="66" customFormat="1" ht="24.6" customHeight="1">
      <c r="A245" s="254" t="s">
        <v>101</v>
      </c>
      <c r="B245" s="255"/>
      <c r="C245" s="255"/>
      <c r="D245" s="255"/>
      <c r="E245" s="255"/>
      <c r="F245" s="255"/>
      <c r="G245" s="255"/>
      <c r="H245" s="255"/>
      <c r="I245" s="255"/>
      <c r="J245" s="255"/>
      <c r="K245" s="255"/>
      <c r="L245" s="255"/>
      <c r="M245" s="255"/>
      <c r="N245" s="255"/>
      <c r="O245" s="255"/>
      <c r="P245" s="256"/>
    </row>
    <row r="247" spans="1:16" ht="38.450000000000003" customHeight="1">
      <c r="A247" s="257" t="s">
        <v>472</v>
      </c>
      <c r="B247" s="257"/>
      <c r="C247" s="257"/>
      <c r="D247" s="257"/>
      <c r="E247" s="257"/>
      <c r="F247" s="257"/>
      <c r="G247" s="257"/>
      <c r="H247" s="257"/>
      <c r="I247" s="257"/>
      <c r="J247" s="257"/>
      <c r="K247" s="257"/>
      <c r="L247" s="257"/>
      <c r="M247" s="257"/>
      <c r="N247" s="257"/>
      <c r="O247" s="257"/>
      <c r="P247" s="257"/>
    </row>
  </sheetData>
  <mergeCells count="370">
    <mergeCell ref="A66:C66"/>
    <mergeCell ref="D66:P66"/>
    <mergeCell ref="A83:P83"/>
    <mergeCell ref="A126:D126"/>
    <mergeCell ref="A128:D128"/>
    <mergeCell ref="G133:H133"/>
    <mergeCell ref="G215:H215"/>
    <mergeCell ref="G216:H216"/>
    <mergeCell ref="G155:H155"/>
    <mergeCell ref="G198:H198"/>
    <mergeCell ref="G200:H200"/>
    <mergeCell ref="G203:H203"/>
    <mergeCell ref="G205:H205"/>
    <mergeCell ref="G208:H208"/>
    <mergeCell ref="G209:H209"/>
    <mergeCell ref="G210:H210"/>
    <mergeCell ref="G213:H213"/>
    <mergeCell ref="G214:H214"/>
    <mergeCell ref="G169:H169"/>
    <mergeCell ref="G178:H178"/>
    <mergeCell ref="G90:H90"/>
    <mergeCell ref="G127:H127"/>
    <mergeCell ref="A127:D127"/>
    <mergeCell ref="G119:H119"/>
    <mergeCell ref="G129:H129"/>
    <mergeCell ref="G105:H105"/>
    <mergeCell ref="G106:H106"/>
    <mergeCell ref="G107:H107"/>
    <mergeCell ref="G114:H114"/>
    <mergeCell ref="G115:H115"/>
    <mergeCell ref="G116:H116"/>
    <mergeCell ref="G117:H117"/>
    <mergeCell ref="G123:H123"/>
    <mergeCell ref="G126:H126"/>
    <mergeCell ref="G128:H128"/>
    <mergeCell ref="A230:P230"/>
    <mergeCell ref="M231:M232"/>
    <mergeCell ref="A233:D233"/>
    <mergeCell ref="G228:H228"/>
    <mergeCell ref="A214:D214"/>
    <mergeCell ref="A215:D215"/>
    <mergeCell ref="G132:H132"/>
    <mergeCell ref="A129:D129"/>
    <mergeCell ref="A131:D131"/>
    <mergeCell ref="G131:H131"/>
    <mergeCell ref="G130:H130"/>
    <mergeCell ref="G223:H223"/>
    <mergeCell ref="A198:D198"/>
    <mergeCell ref="A196:D196"/>
    <mergeCell ref="A204:D204"/>
    <mergeCell ref="G211:H211"/>
    <mergeCell ref="G224:H224"/>
    <mergeCell ref="G222:H222"/>
    <mergeCell ref="G227:H227"/>
    <mergeCell ref="G225:H225"/>
    <mergeCell ref="G226:H226"/>
    <mergeCell ref="A222:D222"/>
    <mergeCell ref="G201:H201"/>
    <mergeCell ref="G202:H202"/>
    <mergeCell ref="A247:P247"/>
    <mergeCell ref="A239:D239"/>
    <mergeCell ref="A240:D240"/>
    <mergeCell ref="A242:P242"/>
    <mergeCell ref="A243:P243"/>
    <mergeCell ref="A231:D232"/>
    <mergeCell ref="A238:D238"/>
    <mergeCell ref="A236:D236"/>
    <mergeCell ref="A245:P245"/>
    <mergeCell ref="J231:J232"/>
    <mergeCell ref="E231:H231"/>
    <mergeCell ref="A244:P244"/>
    <mergeCell ref="K231:K232"/>
    <mergeCell ref="I231:I232"/>
    <mergeCell ref="A235:D235"/>
    <mergeCell ref="A234:D234"/>
    <mergeCell ref="A237:D237"/>
    <mergeCell ref="A206:D206"/>
    <mergeCell ref="G206:H206"/>
    <mergeCell ref="A205:D205"/>
    <mergeCell ref="A207:D207"/>
    <mergeCell ref="A218:D218"/>
    <mergeCell ref="A219:D219"/>
    <mergeCell ref="K84:L84"/>
    <mergeCell ref="M84:N84"/>
    <mergeCell ref="O84:P84"/>
    <mergeCell ref="G85:H85"/>
    <mergeCell ref="K85:L85"/>
    <mergeCell ref="O85:P85"/>
    <mergeCell ref="M85:N85"/>
    <mergeCell ref="A89:D89"/>
    <mergeCell ref="G96:H96"/>
    <mergeCell ref="A86:D86"/>
    <mergeCell ref="A88:D88"/>
    <mergeCell ref="A87:D87"/>
    <mergeCell ref="A91:D91"/>
    <mergeCell ref="G94:H94"/>
    <mergeCell ref="G92:H92"/>
    <mergeCell ref="A84:D85"/>
    <mergeCell ref="E84:F84"/>
    <mergeCell ref="G84:H84"/>
    <mergeCell ref="O61:P61"/>
    <mergeCell ref="A52:B52"/>
    <mergeCell ref="I52:J52"/>
    <mergeCell ref="A53:B53"/>
    <mergeCell ref="I53:J53"/>
    <mergeCell ref="O60:P60"/>
    <mergeCell ref="C61:N61"/>
    <mergeCell ref="A58:B58"/>
    <mergeCell ref="C58:N58"/>
    <mergeCell ref="O58:P58"/>
    <mergeCell ref="A59:B59"/>
    <mergeCell ref="A60:B60"/>
    <mergeCell ref="C60:N60"/>
    <mergeCell ref="A61:B61"/>
    <mergeCell ref="A54:B54"/>
    <mergeCell ref="I54:J54"/>
    <mergeCell ref="A55:B55"/>
    <mergeCell ref="I55:J55"/>
    <mergeCell ref="A48:B48"/>
    <mergeCell ref="I48:J48"/>
    <mergeCell ref="C59:N59"/>
    <mergeCell ref="O59:P59"/>
    <mergeCell ref="A56:B56"/>
    <mergeCell ref="A57:P57"/>
    <mergeCell ref="A49:B49"/>
    <mergeCell ref="I49:J49"/>
    <mergeCell ref="A50:B50"/>
    <mergeCell ref="A51:B51"/>
    <mergeCell ref="I51:J51"/>
    <mergeCell ref="I50:J50"/>
    <mergeCell ref="A40:C40"/>
    <mergeCell ref="E40:F40"/>
    <mergeCell ref="G40:H40"/>
    <mergeCell ref="A41:C41"/>
    <mergeCell ref="E41:F41"/>
    <mergeCell ref="A45:P45"/>
    <mergeCell ref="A46:B47"/>
    <mergeCell ref="A39:C39"/>
    <mergeCell ref="E39:F39"/>
    <mergeCell ref="G39:H39"/>
    <mergeCell ref="A42:C42"/>
    <mergeCell ref="E42:F42"/>
    <mergeCell ref="G42:H42"/>
    <mergeCell ref="A43:C43"/>
    <mergeCell ref="E43:F43"/>
    <mergeCell ref="G41:H41"/>
    <mergeCell ref="G43:H43"/>
    <mergeCell ref="C46:H46"/>
    <mergeCell ref="I46:J47"/>
    <mergeCell ref="D34:F34"/>
    <mergeCell ref="A36:C36"/>
    <mergeCell ref="E36:F36"/>
    <mergeCell ref="G36:H36"/>
    <mergeCell ref="A37:C37"/>
    <mergeCell ref="E37:F37"/>
    <mergeCell ref="G37:H37"/>
    <mergeCell ref="A38:C38"/>
    <mergeCell ref="E38:F38"/>
    <mergeCell ref="G38:H38"/>
    <mergeCell ref="G13:H13"/>
    <mergeCell ref="G34:J34"/>
    <mergeCell ref="K34:M34"/>
    <mergeCell ref="N34:P34"/>
    <mergeCell ref="E35:F35"/>
    <mergeCell ref="G35:H35"/>
    <mergeCell ref="A22:B22"/>
    <mergeCell ref="G22:H22"/>
    <mergeCell ref="G31:H31"/>
    <mergeCell ref="A26:B26"/>
    <mergeCell ref="G26:H26"/>
    <mergeCell ref="A23:B23"/>
    <mergeCell ref="G23:H23"/>
    <mergeCell ref="A24:B24"/>
    <mergeCell ref="G24:H24"/>
    <mergeCell ref="K31:L31"/>
    <mergeCell ref="A28:B28"/>
    <mergeCell ref="G28:H28"/>
    <mergeCell ref="A29:B29"/>
    <mergeCell ref="G29:H29"/>
    <mergeCell ref="A31:B31"/>
    <mergeCell ref="A30:B30"/>
    <mergeCell ref="A33:P33"/>
    <mergeCell ref="A34:C35"/>
    <mergeCell ref="G15:H15"/>
    <mergeCell ref="A17:D17"/>
    <mergeCell ref="A16:D16"/>
    <mergeCell ref="G16:H16"/>
    <mergeCell ref="G17:H17"/>
    <mergeCell ref="A15:D15"/>
    <mergeCell ref="G21:H21"/>
    <mergeCell ref="N1:P1"/>
    <mergeCell ref="E2:J2"/>
    <mergeCell ref="D3:L3"/>
    <mergeCell ref="A14:D14"/>
    <mergeCell ref="G14:H14"/>
    <mergeCell ref="A6:C6"/>
    <mergeCell ref="D6:O6"/>
    <mergeCell ref="O13:P13"/>
    <mergeCell ref="A8:C8"/>
    <mergeCell ref="D8:O8"/>
    <mergeCell ref="K13:L13"/>
    <mergeCell ref="A7:C7"/>
    <mergeCell ref="D7:O7"/>
    <mergeCell ref="G12:H12"/>
    <mergeCell ref="K12:L12"/>
    <mergeCell ref="M12:N12"/>
    <mergeCell ref="O12:P12"/>
    <mergeCell ref="A10:P10"/>
    <mergeCell ref="A12:D13"/>
    <mergeCell ref="E12:F12"/>
    <mergeCell ref="M13:N13"/>
    <mergeCell ref="G111:H111"/>
    <mergeCell ref="A116:D116"/>
    <mergeCell ref="A117:D117"/>
    <mergeCell ref="O20:P20"/>
    <mergeCell ref="G19:H19"/>
    <mergeCell ref="K19:L19"/>
    <mergeCell ref="M19:N19"/>
    <mergeCell ref="G20:H20"/>
    <mergeCell ref="O19:P19"/>
    <mergeCell ref="K20:L20"/>
    <mergeCell ref="M20:N20"/>
    <mergeCell ref="G30:H30"/>
    <mergeCell ref="A25:B25"/>
    <mergeCell ref="G25:H25"/>
    <mergeCell ref="A27:B27"/>
    <mergeCell ref="G27:H27"/>
    <mergeCell ref="A19:B20"/>
    <mergeCell ref="C19:F19"/>
    <mergeCell ref="A21:B21"/>
    <mergeCell ref="G93:H93"/>
    <mergeCell ref="A118:D118"/>
    <mergeCell ref="G95:H95"/>
    <mergeCell ref="G103:H103"/>
    <mergeCell ref="G101:H101"/>
    <mergeCell ref="G104:H104"/>
    <mergeCell ref="G124:H124"/>
    <mergeCell ref="G125:H125"/>
    <mergeCell ref="G102:H102"/>
    <mergeCell ref="G97:H97"/>
    <mergeCell ref="G98:H98"/>
    <mergeCell ref="G99:H99"/>
    <mergeCell ref="G100:H100"/>
    <mergeCell ref="A121:D121"/>
    <mergeCell ref="A124:D124"/>
    <mergeCell ref="A115:D115"/>
    <mergeCell ref="G122:H122"/>
    <mergeCell ref="A119:D119"/>
    <mergeCell ref="G108:H108"/>
    <mergeCell ref="G109:H109"/>
    <mergeCell ref="G110:H110"/>
    <mergeCell ref="G121:H121"/>
    <mergeCell ref="G118:H118"/>
    <mergeCell ref="A63:P63"/>
    <mergeCell ref="C80:I80"/>
    <mergeCell ref="A77:A81"/>
    <mergeCell ref="C81:I81"/>
    <mergeCell ref="A71:A73"/>
    <mergeCell ref="C73:I73"/>
    <mergeCell ref="C71:I71"/>
    <mergeCell ref="C78:I78"/>
    <mergeCell ref="A74:A76"/>
    <mergeCell ref="C74:I74"/>
    <mergeCell ref="C75:I75"/>
    <mergeCell ref="C76:I76"/>
    <mergeCell ref="A68:P68"/>
    <mergeCell ref="A69:A70"/>
    <mergeCell ref="B69:B70"/>
    <mergeCell ref="C69:I70"/>
    <mergeCell ref="J69:J70"/>
    <mergeCell ref="C72:I72"/>
    <mergeCell ref="A64:C64"/>
    <mergeCell ref="D64:P64"/>
    <mergeCell ref="A65:C65"/>
    <mergeCell ref="C77:I77"/>
    <mergeCell ref="C79:I79"/>
    <mergeCell ref="D65:P65"/>
    <mergeCell ref="O193:P193"/>
    <mergeCell ref="M193:N193"/>
    <mergeCell ref="K193:L193"/>
    <mergeCell ref="G193:H193"/>
    <mergeCell ref="G192:H192"/>
    <mergeCell ref="G191:H191"/>
    <mergeCell ref="G190:H190"/>
    <mergeCell ref="G183:H183"/>
    <mergeCell ref="A183:D183"/>
    <mergeCell ref="A190:D190"/>
    <mergeCell ref="A193:D193"/>
    <mergeCell ref="A191:D191"/>
    <mergeCell ref="A189:D189"/>
    <mergeCell ref="G189:H189"/>
    <mergeCell ref="G185:H185"/>
    <mergeCell ref="G187:H187"/>
    <mergeCell ref="G186:H186"/>
    <mergeCell ref="G188:H188"/>
    <mergeCell ref="G184:H184"/>
    <mergeCell ref="A184:D184"/>
    <mergeCell ref="A187:D187"/>
    <mergeCell ref="A133:D133"/>
    <mergeCell ref="G153:H153"/>
    <mergeCell ref="G166:H166"/>
    <mergeCell ref="G163:H163"/>
    <mergeCell ref="G161:H161"/>
    <mergeCell ref="G160:H160"/>
    <mergeCell ref="G157:H157"/>
    <mergeCell ref="G156:H156"/>
    <mergeCell ref="G152:H152"/>
    <mergeCell ref="G151:H151"/>
    <mergeCell ref="G150:H150"/>
    <mergeCell ref="G159:H159"/>
    <mergeCell ref="G137:H137"/>
    <mergeCell ref="A142:D142"/>
    <mergeCell ref="G142:H142"/>
    <mergeCell ref="G143:H143"/>
    <mergeCell ref="G138:H138"/>
    <mergeCell ref="A141:D141"/>
    <mergeCell ref="G141:H141"/>
    <mergeCell ref="G139:H139"/>
    <mergeCell ref="G140:H140"/>
    <mergeCell ref="G144:H144"/>
    <mergeCell ref="G149:H149"/>
    <mergeCell ref="G136:H136"/>
    <mergeCell ref="G134:H134"/>
    <mergeCell ref="A134:D134"/>
    <mergeCell ref="A180:D180"/>
    <mergeCell ref="G180:H180"/>
    <mergeCell ref="A173:D173"/>
    <mergeCell ref="G173:H173"/>
    <mergeCell ref="A174:D174"/>
    <mergeCell ref="G174:H174"/>
    <mergeCell ref="A175:D175"/>
    <mergeCell ref="G175:H175"/>
    <mergeCell ref="A176:D176"/>
    <mergeCell ref="G176:H176"/>
    <mergeCell ref="A171:D171"/>
    <mergeCell ref="G168:H168"/>
    <mergeCell ref="A169:D169"/>
    <mergeCell ref="G177:H177"/>
    <mergeCell ref="G164:H164"/>
    <mergeCell ref="G165:H165"/>
    <mergeCell ref="G162:H162"/>
    <mergeCell ref="G158:H158"/>
    <mergeCell ref="G154:H154"/>
    <mergeCell ref="A179:D179"/>
    <mergeCell ref="G179:H179"/>
    <mergeCell ref="G167:H167"/>
    <mergeCell ref="A229:D229"/>
    <mergeCell ref="G229:H229"/>
    <mergeCell ref="A136:D136"/>
    <mergeCell ref="G135:H135"/>
    <mergeCell ref="A135:D135"/>
    <mergeCell ref="A172:D172"/>
    <mergeCell ref="G172:H172"/>
    <mergeCell ref="A170:D170"/>
    <mergeCell ref="A182:D182"/>
    <mergeCell ref="G171:H171"/>
    <mergeCell ref="G170:H170"/>
    <mergeCell ref="G182:H182"/>
    <mergeCell ref="G181:H181"/>
    <mergeCell ref="A181:D181"/>
    <mergeCell ref="G148:H148"/>
    <mergeCell ref="G147:H147"/>
    <mergeCell ref="G146:H146"/>
    <mergeCell ref="G145:H145"/>
    <mergeCell ref="G199:H199"/>
    <mergeCell ref="A216:D216"/>
    <mergeCell ref="A228:D228"/>
    <mergeCell ref="A194:D194"/>
    <mergeCell ref="G194:H194"/>
    <mergeCell ref="A220:D220"/>
  </mergeCells>
  <phoneticPr fontId="12" type="noConversion"/>
  <printOptions horizontalCentered="1"/>
  <pageMargins left="0" right="0" top="0" bottom="0" header="0" footer="0"/>
  <pageSetup paperSize="9" scale="53" orientation="portrait" r:id="rId1"/>
  <rowBreaks count="2" manualBreakCount="2">
    <brk id="68" max="15" man="1"/>
    <brk id="164"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19</vt:i4>
      </vt:variant>
    </vt:vector>
  </HeadingPairs>
  <TitlesOfParts>
    <vt:vector size="32" baseType="lpstr">
      <vt:lpstr>50 03  Serv gen 130 221 296</vt:lpstr>
      <vt:lpstr>50 03  Serv gen  TI 130</vt:lpstr>
      <vt:lpstr>50 03  Serv gen Fort ANOFM AOFM</vt:lpstr>
      <vt:lpstr>90 01 AC MMPSF</vt:lpstr>
      <vt:lpstr>90 04   00299 ANAS 00302</vt:lpstr>
      <vt:lpstr>90 06 ANAS 00348 00275 </vt:lpstr>
      <vt:lpstr>90 08 Prot somer </vt:lpstr>
      <vt:lpstr>90 09  Asig locuin</vt:lpstr>
      <vt:lpstr>90 10 Protec in caz incap </vt:lpstr>
      <vt:lpstr>90 12  FSP  Ti 453 462</vt:lpstr>
      <vt:lpstr>90 17  Ins Soc CNAPS</vt:lpstr>
      <vt:lpstr>90 19  Soc  dif de tarif Ac noi</vt:lpstr>
      <vt:lpstr>90  20  TI  215 220 761 </vt:lpstr>
      <vt:lpstr>'50 03  Serv gen  TI 130'!Print_Area</vt:lpstr>
      <vt:lpstr>'50 03  Serv gen 130 221 296'!Print_Area</vt:lpstr>
      <vt:lpstr>'50 03  Serv gen Fort ANOFM AOFM'!Print_Area</vt:lpstr>
      <vt:lpstr>'90  20  TI  215 220 761 '!Print_Area</vt:lpstr>
      <vt:lpstr>'90 01 AC MMPSF'!Print_Area</vt:lpstr>
      <vt:lpstr>'90 04   00299 ANAS 00302'!Print_Area</vt:lpstr>
      <vt:lpstr>'90 06 ANAS 00348 00275 '!Print_Area</vt:lpstr>
      <vt:lpstr>'90 08 Prot somer '!Print_Area</vt:lpstr>
      <vt:lpstr>'90 09  Asig locuin'!Print_Area</vt:lpstr>
      <vt:lpstr>'90 10 Protec in caz incap '!Print_Area</vt:lpstr>
      <vt:lpstr>'90 12  FSP  Ti 453 462'!Print_Area</vt:lpstr>
      <vt:lpstr>'90 17  Ins Soc CNAPS'!Print_Area</vt:lpstr>
      <vt:lpstr>'90 19  Soc  dif de tarif Ac noi'!Print_Area</vt:lpstr>
      <vt:lpstr>'50 03  Serv gen 130 221 296'!Print_Titles</vt:lpstr>
      <vt:lpstr>'90 01 AC MMPSF'!Print_Titles</vt:lpstr>
      <vt:lpstr>'90 06 ANAS 00348 00275 '!Print_Titles</vt:lpstr>
      <vt:lpstr>'90 10 Protec in caz incap '!Print_Titles</vt:lpstr>
      <vt:lpstr>'90 12  FSP  Ti 453 462'!Print_Titles</vt:lpstr>
      <vt:lpstr>'90 17  Ins Soc CNAPS'!Print_Titles</vt:lpstr>
    </vt:vector>
  </TitlesOfParts>
  <Company>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cotunsilvi</dc:creator>
  <cp:lastModifiedBy>user</cp:lastModifiedBy>
  <cp:lastPrinted>2019-01-23T08:12:59Z</cp:lastPrinted>
  <dcterms:created xsi:type="dcterms:W3CDTF">2015-07-24T05:52:12Z</dcterms:created>
  <dcterms:modified xsi:type="dcterms:W3CDTF">2019-01-31T08:03:16Z</dcterms:modified>
</cp:coreProperties>
</file>